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123\mektub\"/>
    </mc:Choice>
  </mc:AlternateContent>
  <workbookProtection workbookAlgorithmName="SHA-512" workbookHashValue="jsS47Sq+6raYHWbjSD+3l8jdXFzjJBkZPhDaIdrnO4/S97SRZFy1HumxuGd7c1pk4meyyoW6gPu4h+epbuJQBQ==" workbookSaltValue="8D8+BECQzD291ENxZ+zalg==" workbookSpinCount="100000" lockStructure="1"/>
  <bookViews>
    <workbookView xWindow="0" yWindow="0" windowWidth="25200" windowHeight="11850"/>
  </bookViews>
  <sheets>
    <sheet name="Verginin hesablanması" sheetId="1" r:id="rId1"/>
    <sheet name="Zona üzrə axtarış" sheetId="7" r:id="rId2"/>
    <sheet name="1" sheetId="6"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 l="1"/>
  <c r="K13" i="1"/>
  <c r="K9" i="1"/>
  <c r="L9" i="1"/>
  <c r="L6" i="1"/>
  <c r="K6" i="1"/>
  <c r="K5" i="1"/>
  <c r="I5" i="1"/>
  <c r="K4" i="1"/>
  <c r="I4" i="1"/>
  <c r="K3" i="1"/>
  <c r="I3" i="1"/>
  <c r="B15" i="1" l="1"/>
  <c r="K17" i="1" l="1"/>
  <c r="L14" i="1"/>
  <c r="K14" i="1"/>
  <c r="I17" i="1"/>
  <c r="L14" i="6" l="1"/>
  <c r="L15" i="6"/>
  <c r="L16" i="6"/>
  <c r="L17" i="6"/>
  <c r="L18" i="6"/>
  <c r="L13" i="6"/>
  <c r="K14" i="6"/>
  <c r="K15" i="6"/>
  <c r="K16" i="6"/>
  <c r="K17" i="6"/>
  <c r="K18" i="6"/>
  <c r="K13" i="6"/>
  <c r="N1" i="6" l="1"/>
  <c r="D2" i="6"/>
  <c r="D3" i="6"/>
  <c r="D4" i="6"/>
  <c r="D5" i="6"/>
  <c r="D6" i="6"/>
  <c r="D7" i="6"/>
  <c r="D8" i="6"/>
  <c r="D9" i="6"/>
  <c r="D10" i="6"/>
  <c r="D11" i="6"/>
  <c r="D12" i="6"/>
  <c r="D13" i="6"/>
  <c r="D14" i="6"/>
  <c r="D15" i="6"/>
  <c r="D16" i="6"/>
  <c r="D17" i="6"/>
  <c r="D18" i="6"/>
  <c r="D19" i="6"/>
  <c r="D1" i="6"/>
  <c r="B1" i="6" l="1"/>
  <c r="B2" i="6" s="1"/>
  <c r="N3" i="6" l="1"/>
  <c r="O3" i="6" s="1"/>
  <c r="B3" i="6"/>
  <c r="B4" i="6" s="1"/>
  <c r="B5" i="6" s="1"/>
  <c r="B6" i="6" s="1"/>
  <c r="B7" i="6" s="1"/>
  <c r="B8" i="6" s="1"/>
  <c r="B9" i="6" s="1"/>
  <c r="B10" i="6" s="1"/>
  <c r="B11" i="6" s="1"/>
  <c r="B12" i="6" s="1"/>
  <c r="B13" i="6" s="1"/>
  <c r="B14" i="6" s="1"/>
  <c r="B15" i="6" s="1"/>
  <c r="B16" i="6" s="1"/>
  <c r="B17" i="6" s="1"/>
  <c r="B18" i="6" s="1"/>
  <c r="B19" i="6" s="1"/>
  <c r="N4" i="6" l="1"/>
  <c r="O4" i="6" s="1"/>
  <c r="O5" i="6" s="1"/>
  <c r="G17" i="1" s="1"/>
  <c r="A1" i="6"/>
  <c r="I2" i="6" l="1"/>
  <c r="K8" i="7" s="1"/>
  <c r="I3" i="6"/>
  <c r="K9" i="7" s="1"/>
  <c r="I4" i="6"/>
  <c r="K10" i="7" s="1"/>
  <c r="I5" i="6"/>
  <c r="K11" i="7" s="1"/>
  <c r="I6" i="6"/>
  <c r="K12" i="7" s="1"/>
  <c r="I7" i="6"/>
  <c r="K13" i="7" s="1"/>
  <c r="I8" i="6"/>
  <c r="K14" i="7" s="1"/>
  <c r="I9" i="6"/>
  <c r="K15" i="7" s="1"/>
  <c r="I10" i="6"/>
  <c r="K16" i="7" s="1"/>
  <c r="I11" i="6"/>
  <c r="K17" i="7" s="1"/>
  <c r="I12" i="6"/>
  <c r="K18" i="7" s="1"/>
  <c r="I13" i="6"/>
  <c r="K19" i="7" s="1"/>
  <c r="I14" i="6"/>
  <c r="K20" i="7" s="1"/>
  <c r="I15" i="6"/>
  <c r="K21" i="7" s="1"/>
  <c r="I16" i="6"/>
  <c r="K22" i="7" s="1"/>
  <c r="I17" i="6"/>
  <c r="K23" i="7" s="1"/>
  <c r="I18" i="6"/>
  <c r="K24" i="7" s="1"/>
  <c r="I19" i="6"/>
  <c r="K25" i="7" s="1"/>
  <c r="H2" i="6"/>
  <c r="B8" i="7" s="1"/>
  <c r="H3" i="6"/>
  <c r="B9" i="7" s="1"/>
  <c r="H4" i="6"/>
  <c r="B10" i="7" s="1"/>
  <c r="H5" i="6"/>
  <c r="B11" i="7" s="1"/>
  <c r="H6" i="6"/>
  <c r="B12" i="7" s="1"/>
  <c r="H7" i="6"/>
  <c r="B13" i="7" s="1"/>
  <c r="H8" i="6"/>
  <c r="B14" i="7" s="1"/>
  <c r="H9" i="6"/>
  <c r="B15" i="7" s="1"/>
  <c r="H10" i="6"/>
  <c r="B16" i="7" s="1"/>
  <c r="H11" i="6"/>
  <c r="B17" i="7" s="1"/>
  <c r="H12" i="6"/>
  <c r="B18" i="7" s="1"/>
  <c r="H13" i="6"/>
  <c r="B19" i="7" s="1"/>
  <c r="H14" i="6"/>
  <c r="B20" i="7" s="1"/>
  <c r="H15" i="6"/>
  <c r="B21" i="7" s="1"/>
  <c r="H16" i="6"/>
  <c r="B22" i="7" s="1"/>
  <c r="H17" i="6"/>
  <c r="B23" i="7" s="1"/>
  <c r="H18" i="6"/>
  <c r="B24" i="7" s="1"/>
  <c r="H19" i="6"/>
  <c r="B25" i="7" s="1"/>
  <c r="I1" i="6"/>
  <c r="K7" i="7" s="1"/>
  <c r="H1" i="6"/>
  <c r="B7" i="7" s="1"/>
</calcChain>
</file>

<file path=xl/sharedStrings.xml><?xml version="1.0" encoding="utf-8"?>
<sst xmlns="http://schemas.openxmlformats.org/spreadsheetml/2006/main" count="88" uniqueCount="80">
  <si>
    <t>Zonalar</t>
  </si>
  <si>
    <t>Digər rayon (şəhər) və qəsəbələr (kəndlər)</t>
  </si>
  <si>
    <t>Zona 11</t>
  </si>
  <si>
    <t>Zona 12</t>
  </si>
  <si>
    <t>Zona 1</t>
  </si>
  <si>
    <t>Zona 2</t>
  </si>
  <si>
    <t>Zona 3</t>
  </si>
  <si>
    <t>Zona 4</t>
  </si>
  <si>
    <t>Zona 5</t>
  </si>
  <si>
    <t>Zona 7</t>
  </si>
  <si>
    <t>Zona 8</t>
  </si>
  <si>
    <t>Zona 3, 4</t>
  </si>
  <si>
    <t>Zona 5, 6</t>
  </si>
  <si>
    <t>Zona 7, 8, 9</t>
  </si>
  <si>
    <t>Zona 10, 11, 12</t>
  </si>
  <si>
    <r>
      <t>Yaşayış sahəsi, m</t>
    </r>
    <r>
      <rPr>
        <b/>
        <i/>
        <vertAlign val="superscript"/>
        <sz val="14"/>
        <color theme="1"/>
        <rFont val="Times New Roman"/>
        <family val="1"/>
        <charset val="204"/>
      </rPr>
      <t xml:space="preserve">2     </t>
    </r>
  </si>
  <si>
    <r>
      <t>Qeyri-yaşayış sahəsi, m</t>
    </r>
    <r>
      <rPr>
        <b/>
        <i/>
        <vertAlign val="superscript"/>
        <sz val="14"/>
        <color theme="1"/>
        <rFont val="Times New Roman"/>
        <family val="1"/>
        <charset val="204"/>
      </rPr>
      <t xml:space="preserve">2  </t>
    </r>
  </si>
  <si>
    <t>Gəncə, Sumqayıt və Xırdalan şəhərləri</t>
  </si>
  <si>
    <t>Əl Oyunları Stadionundan başlayaraq, şimal-şərq istiqamətində Mikayıl Hüseynov prospekti üzrə Azneft meydanına qədər, Azneft meydanından Niyazi küçəsi üzrə İstiqlaliyyət küçəsi ilə kəsişənədək, İstiqlaliyyət küçəsi üzrə Hüsü Hacıyev küçəsi ilə kəsişənədək, Hüsü Hacıyev küçəsi üzrə Nizami küçəsi ilə kəsişənədək, Nizami küçəsi üzrə şərq istiqamətində Rixard Zorge küçəsi ilə kəsişənədək, Rixard Zorge küçəsi üzrə cənub istiqamətində küçənin dənizin sahil xətti ilə kəsişməsinədək, sahil xətti üzrə qərb istiqamətində Əl Oyunları stadionunadək.</t>
  </si>
  <si>
    <t>Hüsü Hacıyev küçəsinin Nizami küçəsi ilə kəsişməsindən başlayaraq, şimal istiqamətində Hüsü Hacıyev küçəsi üzrə Füzuli küçəsi ilə kəsişənədək, Füzuli küçəsi üzrə Rəşid Behbudov küçəsi ilə kəsişənədək, Rəşid Behbudov küçəsi üzrə şimal istiqamətində Süleyman Rəhimov küçəsi ilə kəsişənədək, Süleyman Rəhimov küçəsi üzrə şərq istiqamətində Xətai prospekti ilə kəsişənədək, bu kəsişmə yerindən metronun “28 May” stansiyası və Dəmir Yolu Vağzalı daxil olmaqla, Puşkin küçəsi üzrə Nizami küçəsi ilə kəsişənədək, Nizami küçəsi üzrə qərb istiqamətində küçənin Hüsü Hacıyev küçəsi ilə kəsişdiyi yerədək.</t>
  </si>
  <si>
    <t>Şəhidlər Xiyabanından başlayaraq, şimal istiqamətində Mehdi Hüseyn küçəsi üzrə Nəriman Nərimanov prospektinədək, Nəriman Nərimanov prospekti üzrə İnşaatçılar prospekti ilə kəsişənədək, İnşaatçılar prospekti üzrə İzmir küçəsi ilə kəsişənədək, İzmir küçəsi üzrə Tbilisi prospekti ilə kəsişənədək, Tbilisi prospekti üzrə cənub istiqamətində Bakıxanov küçəsi ilə kəsişənədək, Bakıxanov küçəsi üzrə şərq istiqamətində Azadlıq prospekti ilə kəsişənədək, Azadlıq prospekti üzrə şimal istiqamətində akademik Həsən Əliyev küçəsi ilə kəsişənədək, akademik Həsən Əliyev küçəsi üzrə şərq istiqamətində Aşıq Molla küçəsi ilə kəsişənədək, Aşıq Molla küçəsi üzrə cənub istiqamətində Fətəli xan Xoyski prospekti ilə kəsişənədək, Fətəli xan Xoyski prospekti üzrə şərq istiqamətində Əhməd Rəcəbli küçəsi ilə kəsişənədək, Əhməd Rəcəbli küçəsi üzrə şimal istiqamətində Yusif Vəzir Çəmənzəminli küçəsi ilə kəsişənədək, Yusif Vəzir Çəmənzəminli küçəsi üzrə Ağa Nemətulla küçəsi ilə kəsişənədək, Ağa Nemətulla küçəsi üzrə cənub istiqamətində Heydər Əliyev prospekti ilə kəsişənədək, Heydər Əliyev prospekti üzrə qərb istiqamətində Babək prospekti ilə kəsişənədək, Babək prospekti üzrə şərq istiqamətində Nəcəfqulu Rəfiyev küçəsi ilə kəsişənədək, Nəcəfqulu Rəfiyev küçəsi üzrə cənub istiqamətində Süleyman Vəzirov küçəsi ilə kəsişənədək, Süleyman Vəzirov küçəsi üzrə şərq istiqamətində Xaqani Rüstəmov küçəsi ilə kəsişənədək, Xaqani Rüstəmov küçəsi üzrə cənub istiqamətində Dənizkənarı küçəni kəsərək keçən düz xəttin dənizin sahil xətti ilə kəsişməsinədək, dənizin sahil xətti üzrə qərb istiqamətində Rixard Zorge küçəsi ilə kəsişənədək, Rixard Zorge küçəsi üzrə şimal istiqamətində Nizami küçəsi ilə kəsişənədək, Nizami küçəsi üzrə qərb istiqamətində Puşkin küçəsi ilə kəsişənədək, Puşkin küçəsi üzrə şimal istiqamətində Dəmir Yolu Vağzalının şərq tərəfindən keçərək Süleyman Rəhimov küçəsi ilə kəsişənədək, Süleyman Rəhimov küçəsi üzrə qərb istiqamətində Rəşid Behbudov küçəsi ilə kəsişənədək, Rəşid Behbudov küçəsi üzrə cənub istiqamətində Füzuli küçəsi ilə kəsişənədək, Füzuli küçəsi üzrə qərb istiqamətində Hüsü Hacıyev küçəsi ilə kəsişənədək, Hüsü Hacıyev küçəsi üzrə cənub istiqamətində İstiqlaliyyət küçəsi ilə kəsişənədək, İstiqlaliyyət küçəsi üzrə qərb istiqamətində Niyazi küçəsi ilə kəsişənədək, Niyazi küçəsi üzrə cənub istiqamətində Mikayıl Hüseynov prospekti ilə kəsişənədək, Mikayıl Hüseynov prospekti üzrə qərb istiqamətində Əl Oyunları stadionunadək, Əl Oyunları stadionundan Gülüstan sarayının yanından keçən xətlə Şəhidlər Xiyabanınadək.</t>
  </si>
  <si>
    <t>Şəhidlər Xiyabanından başlayaraq, Azərbaycan Respublikasının Milli Məclisi və hərbi hissənin stadionu daxil olmaqla, şimal istiqamətində Yasamal rayonunun inzibati sərhədi üzrə Mətbuat prospekti ilə kəsişənədək, Mətbuat və Həsən bəy Zərdabi prospektləri üzrə şimal istiqamətində Akim Abbasov küçəsi ilə kəsişənədək, Akim Abbasov küçəsi üzrə şərq istiqamətində Azad Mirzəyev küçəsi ilə kəsişənədək, Azad Mirzəyev küçəsi üzrə cənub istiqamətində İnşaatçılar və Nəriman Nərimanov prospektləri kəsişənədək, Nəriman Nərimanov prospekti üzrə cənub istiqamətində Mehdi Hüseyn küçəsi ilə kəsişənədək, Mehdi Hüseyn küçəsi üzrə cənub istiqamətində Şəhidlər Xiyabanınadək.</t>
  </si>
  <si>
    <t>Metronun “20 Yanvar” stansiyasından başlayaraq, cənub istiqamətində Tbilisi prospekti üzrə İzmir küçəsi ilə kəsişənədək, İzmir küçəsi üzrə cənub istiqamətində İnşaatçılar prospekti ilə kəsişənədək, İnşaatçılar prospekti üzrə cənub istiqamətində Azad Mirzəyev küçəsi ilə kəsişənədək, Azad Mirzəyev küçəsi üzrə şimal istiqamətində Akim Abbasov küçəsi ilə kəsişənədək, Akim Abbasov küçəsi üzrə qərb istiqamətində Həsən bəy Zərdabi prospekti ilə kəsişənədək, Həsən bəy Zərdabi və Mətbuat prospektləri üzrə cənub istiqamətində Abbas mirzə Şərifzadə küçəsi ilə kəsişənədək, Abbas mirzə Şərifzadə küçəsi üzrə şimal istiqamətində Müzəffər Həsənov küçəsi ilə kəsişənədək, Müzəffər Həsənov küçəsi üzrə qərb istiqamətində Ülvi Bünyadzadə küçəsi ilə kəsişənədək, Ülvi Bünyadzadə küçəsi üzrə şimal-şərq istiqamətində Moskva prospekti ilə kəsişənədək, Moskva prospekti üzrə cənub istiqamətində metronun “20 Yanvar” stansiyasınadək.</t>
  </si>
  <si>
    <t>İzmir küçəsinin Tbilisi prospekti ilə kəsişməsindən başlayaraq, Tbilisi prospekti üzrə cənub istiqamətində Bakıxanov küçəsi ilə kəsişənədək, Bakıxanov küçəsi üzrə şərq istiqamətində Azadlıq prospekti ilə kəsişənədək, Azadlıq prospekti üzrə şimal istiqamətində akademik Həsən Əliyev küçəsi ilə kəsişənədək, akademik Həsən Əliyev küçəsi üzrə şərq istiqamətində Aşıq Molla küçəsi ilə kəsişənədək, Aşıq Molla küçəsi üzrə cənub istiqamətində Fətəli xan Xoyski prospekti ilə kəsişənədək, Fətəli xan Xoyski prospekti üzrə şərq istiqamətində Əhməd Rəcəbli küçəsi ilə kəsişənədək, Əhməd Rəcəbli küçəsi üzrə şimal istiqamətində Ziya Bünyadov prospekti ilə kəsişənədək, Ziya Bünyadov prospekti üzrə qərb istiqamətində Rəşid Məmmədov küçəsi ilə kəsişənədək, Rəşid Məmmədov küçəsi üzrə şimal istiqamətində Hüseyn Seyidzadə küçəsi ilə kəsişənədək, Hüseyn Seyidzadə küçəsi üzrə şimal istiqamətində 20 Yanvar küçəsi ilə kəsişənədək, 20 Yanvar küçəsi üzrə qərb istiqamətində Moskva prospekti ilə kəsişənədək.</t>
  </si>
  <si>
    <t>2-ci köndələn küçəsinin Heydər Əliyev prospekti ilə kəsişməsindən başlayaraq, şərq istiqamətində Nizami rayonunun inzibati sərhədi boyunca metronun “Koroğlu” stansiyasınadək, metronun “Koroğlu” stansiyasından başlayaraq, cənub istiqamətində Qara Qarayev prospekti üzrə Bəhruz Nuriyev küçəsi ilə kəsişənədək, Naxçıvanski küçəsi ilə kəsişənədək, Naxçıvanski küçəsi üzrə şərq istiqamətində Elşən Süleymanov küçəsi ilə kəsişənədək, Elşən Süleymanov küçəsi üzrə cənub istiqamətində Babək prospekti ilə kəsişənədək, Babək prospekti üzrə qərb istiqamətində Bəkir Çobanzadə küçəsi ilə kəsişənədək, Bəkir Çobanzadə küçəsi üzrə şimal istiqamətində Rüstəm Rüstəmov küçəsi ilə kəsişənədək, Rüstəm Rüstəmov küçəsi üzrə qərb istiqamətində Mikayıl Əliyev küçəsi ilə kəsişənədək, Mikayıl Əliyev küçəsi üzrə şimal istiqamətində dəmiryol xətti ilə kəsişənədək, dəmiryol xətti üzrə qərb istiqamətində 9-cu köndələn küçəsi ilə kəsişənədək, 9-cu köndələn küçəsi üzrə Pəhlivan Fərzəliyev küçəsi ilə kəsişənədək, qərb istiqamətində Pəhlivan Fərzəliyev küçəsi üzrə 2-ci köndələn küçəsi ilə kəsişənədək, 2-ci köndələn küçəsi üzrə bu küçənin Heydər Əliyev prospekti ilə kəsişdiyi yerədək.</t>
  </si>
  <si>
    <t>Əl Oyunları stadionundan başlayaraq, şimal-şərq istiqamətində 3-cü zonanın sərhədi üzrə Gülüstan sarayının yanından keçən xətlə Şəhidlər Xiyabanınadək, Şəhidlər Xiyabanından şimal istiqamətində 4-cü zonanın Azərbaycan Respublikası Milli Məclisinin və hərbi hissənin stadionunun yanından keçən sərhədi ilə Səbail rayonunun inzibati sərhədinin Mətbuat prospekti və Mikayıl Müşfiq küçəsi ilə kəsişənədək, bu kəsişmə yerindən qərb istiqamətində Səbail rayonunun inzibati sərhədi üzrə cənub-qərb istiqamətində davam edir və bu rayonun digər zonalarla əhatə olunmayan ərazisini əhatə edir.</t>
  </si>
  <si>
    <t>Heydər Əliyev Beynəlxalq Aeroportunun və aeroport yarmarkasının yerləşdiyi ərazi.</t>
  </si>
  <si>
    <t>Metronun “20 Yanvar” stansiyasından başlayaraq, şimal istiqamətində Moskva prospekti üzrə 20 Yanvar küçəsi ilə kəsişənədək, 20 Yanvar küçəsi üzrə şərq istiqamətində Hüseyn Seyidzadə küçəsi ilə kəsişənədək, Hüseyn Seyidzadə küçəsi üzrə şərq istiqamətində Rəşid Məmmədov küçəsi ilə kəsişənədək, Rəşid Məmmədov küçəsi üzrə cənub istiqamətində Ziya Bünyadov prospekti ilə kəsişənədək, Ziya Bünyadov prospekti üzrə şərq istiqamətində Əhməd Rəcəbli küçəsi ilə kəsişənədək, Əhməd Rəcəbli küçəsi üzrə cənub istiqamətində Yusif Vəzir Çəmənzəminli küçəsi ilə kəsişənədək, Yusif Vəzir Çəmənzəminli küçəsi üzrə şərq istiqamətində Ağa Nemətulla küçəsi ilə kəsişənədək, Ağa Nemətulla küçəsi üzrə cənub istiqamətində Heydər Əliyev prospekti ilə kəsişənədək, Heydər Əliyev prospekti üzrə qərb istiqamətində Babək prospekti ilə kəsişənədək, Babək prospekti üzrə şərq istiqamətində Bəkir Çobanzadə küçəsi ilə kəsişənədək, Bəkir Çobanzadə küçəsi üzrə şimal istiqamətində Rüstəm Rüstəmov küçəsi ilə kəsişənədək, Rüstəm Rüstəmov küçəsi üzrə qərb istiqamətində Mikayıl Əliyev küçəsi ilə kəsişənədək, Mikayıl Əliyev küçəsi üzrə şimal istiqamətində dəmiryol xətti ilə kəsişənədək, dəmiryol xətti üzrə qərb istiqamətində 9-cu köndələn küçəsi ilə kəsişənədək, 9-cu köndələn küçəsi üzrə Pəhlivan Fərzəliyev küçəsi ilə kəsişənədək, qərb istiqamətində Pəhlivan Fərzəliyev küçəsi üzrə 2-ci köndələn küçəsi ilə kəsişənədək, 2-ci köndələn küçəsi üzrə şimal istiqamətində Nərimanov rayonunun sərhədi ilə kəsişənədək, Nərimanov rayonunun sərhədi üzrə şərq istiqamətində Böyük Şor gölünün sahil xətti ilə kəsişənədək, Böyük Şor gölünün sahil xətti üzrə qərb istiqamətində Nərimanov, Binəqədi rayonlarının sərhədləri kəsişənədək davam edir və Binəqədi, Nəsimi rayonlarının digər zonalarla əhatə olunmayan ərazilərini əhatə edir.</t>
  </si>
  <si>
    <t>Dənizin sahil xəttindən başlayan və şimal istiqamətində Xaqani Rüstəmov küçəsi boyunca keçən düz xəttin Süleyman Vəzirov küçəsi ilə kəsişməsinədək, Süleyman Vəzirov küçəsi üzrə qərb istiqamətində Nəcəfqulu Rəfiyev küçəsi ilə kəsişənədək, Nəcəfqulu Rəfiyev küçəsi üzrə şimal istiqamətində Babək prospekti ilə kəsişənədək, Babək prospekti üzrə şərq istiqamətində Elşən Süleymanov küçəsi ilə kəsişənədək, Elşən Süleymanov küçəsi üzrə şimal istiqamətində Naxçıvanski küçəsi ilə kəsişənədək, Naxçıvanski küçəsi üzrə qərb istiqamətində Qara Qarayev prospekti ilə kəsişənədək, Qara Qarayev prospekti üzrə şimal istiqamətində Böyük Şor küçəsi ilə kəsişənədək, Böyük Şor küçəsi üzrə şimal istiqamətində Nərimanov rayonunun sərhədi ilə kəsişənədək, Nərimanov rayonunun sərhədi üzrə şimal istiqamətində Böyük Şor gölünün sahilinədək, Böyük Şor gölünün sahili üzrə şərq istiqamətində Böyük Şor şosesi ilə kəsişənədək, Böyük Şor şosesi üzrə şimal istiqamətində Sabunçu dairəsinədək, Sabunçu dairəsindən şəhər şosesi üzrə şimal istiqamətində Sabunçu qəsəbəsinin şimal sərhədi boyunca şərqə doğru Suraxanı rayonunun sərhədi ilə kəsişənədək, bu kəsişmə yerindən Suraxanı rayonunun sərhədi üzrə cənub istiqamətində sərhədin Məmmədhəsən Hacınski küçəsi ilə kəsişməsinədək, Məmmədhəsən Hacınski küçəsinin Nizami İsmayılov küçəsi ilə kəsişənədək, Nizami İsmayılov küçəsi üzrə qərb istiqamətində Əhməd Möhbalıyev prospekti ilə kəsişənədək, Əhməd Möhbalıyev prospekti üzrə cənub istiqamətində Xətai rayonunun sərhədi ilə kəsişənədək, bu kəsişmə yerindən Xətai rayonunun sərhədi üzrə cənub istiqamətində davam edərək, bu rayonun digər zonalarla əhatə olunmayan ərazisini əhatə edir.</t>
  </si>
  <si>
    <t>Babək prospektinin 3-cü dairəvi küçə ilə kəsişdiyi yerdən başlayaraq, dəmiryol xətti üzrə cənub istiqamətində Aşıq Ələsgər küçəsinədək, Aşıq Ələsgər küçəsi üzrə şərq istiqamətində Məhəmməd Hadi küçəsi ilə kəsişənədək, Məhəmməd Hadi küçəsi üzrə şimal istiqamətində Babək prospekti ilə kəsişənədək, Babək prospekti üzrə qərb istiqamətində prospektin 3-cü dairəvi küçə ilə kəsişməsinədək.</t>
  </si>
  <si>
    <t>Suraxanı rayonunun Əmircan və Bülbülə qəsəbələri və bu rayonun digər zonalarla əhatə olunmayan əraziləri.</t>
  </si>
  <si>
    <t>Yasamal rayonunun digər zonalarla əhatə olunmayan hissəsi.</t>
  </si>
  <si>
    <t>Zuğulba, Buzovna, Mərdəkan, Şüvəlan, Lökbatan, Hövsan, Binə, Maştağa, Nardaran qəsəbələri.</t>
  </si>
  <si>
    <t>Binəqədi rayonunun Binəqədi qəsəbəsinin cənub sərhədi üzrə şərqdən qərbə doğru keçən xəttin şimalında yerləşən və digər zonalarda göstərilməyən ərazisi.</t>
  </si>
  <si>
    <t>Pirallahı rayonunun ərazisi.</t>
  </si>
  <si>
    <t>Zığ, Sahil, Ramana, Zabrat qəsəbələri.</t>
  </si>
  <si>
    <t>Qaradağ, Xəzər və Sabunçu rayonlarının digər zonalarla əhatə olunmayan əraziləri.</t>
  </si>
  <si>
    <t>Axtarış bölməsi</t>
  </si>
  <si>
    <t>Bakı şəhəri (zonalar üzrə)</t>
  </si>
  <si>
    <t>V.M. 102.1.3.2  Daşınmaz əmlak hədiyyə, maddi yardım və miras şəklində vergi ödəyicisinin ailə üzvlərindən alındığı halda</t>
  </si>
  <si>
    <t>V.M. 102.1.18  «Torpaqların dövlət ehtiyacları üçün alınması haqqında» AR Qanununa əsasən fiziki şəxslərə ödənilən kompensasiya</t>
  </si>
  <si>
    <t>V.M. 106.1.16  «Torpaqların dövlət ehtiyacları üçün alınması haqqında» AR Qanununa əsasən hüquqi şəxslərə ödənilən kompensasiya</t>
  </si>
  <si>
    <t>V.M. 144.1.1  Daşınmaz əmlak ər və arvad arasında verildikdə</t>
  </si>
  <si>
    <t>V.M. 218.4.3  Fiziki şəxsin azı 5 (beş) il ərzində yaşayış yeri üzrə qeydiyyatda olduğu halda</t>
  </si>
  <si>
    <t>AR NK-nin 2015-ci il 30 dekabr tarixli 412 nömrəli qərarı ilə təsdiq edilmiş Bakı şəhəri, habelə onun qəsəbə və kəndləri üzrə zonaların sərhədləri</t>
  </si>
  <si>
    <t>V.M. 144.1.2  Daşınmaz əmlak keçmiş ər-arvad arasında boşanma prosesində verildikdə</t>
  </si>
  <si>
    <t>Yaşayış sahəsi və Qeyri-yaşayış sahəsi xanalarına müvafiq məlumatlar daxil edilir.</t>
  </si>
  <si>
    <t>"Daşınmaz əmlakın yerləşdiyi ərazi" hissəsindən daşınmaz əmlakın yerləşdiiyi ərazi seçilir:</t>
  </si>
  <si>
    <t>1.</t>
  </si>
  <si>
    <t>2.</t>
  </si>
  <si>
    <t>-</t>
  </si>
  <si>
    <t>3.</t>
  </si>
  <si>
    <t>Sonda sadələşdirilmiş verginin məbləği ekranda əks olunur.</t>
  </si>
  <si>
    <t>Zonalar üzrə axtarış</t>
  </si>
  <si>
    <t>Bina tikintisi fəaliyyəti ilə məşğul olan şəxslər</t>
  </si>
  <si>
    <t>Mülkiyyətində olan yaşayış və qeyri-yaşayış sahələrini təqdim edən şəxslər</t>
  </si>
  <si>
    <t>Daşınmaz əmlakın yerləşdiyi ərazi:</t>
  </si>
  <si>
    <t>Zona seçimi:</t>
  </si>
  <si>
    <t>Bakı şəhəri</t>
  </si>
  <si>
    <t>İstifadəçi təlimatı</t>
  </si>
  <si>
    <t>Sadələşdirilmiş vergi məbləği:</t>
  </si>
  <si>
    <t>4.</t>
  </si>
  <si>
    <t>"Daşınmaz əmlakın yerləşdiyi ərazi"  hissəsindən digər ərazilər seçildikdə isə "Zona seçimi" bölməsi deaktiv olur.</t>
  </si>
  <si>
    <t>1. Bina tikintisi fəaliyyəti ilə məşğul olan şəxslər üçün sadələşdirilmiş vergi məbləğinin hesablanması.
2. Mülkiyyətində olan yaşayış və qeyri-yaşayış sahələrini təqdim edən şəxslər üçün ödəmə mənbəyində tutulan sadələşdirilmiş vergi məbləğinin hesablanması.</t>
  </si>
  <si>
    <t>Zonalar üzrə xəritə</t>
  </si>
  <si>
    <t>Ödəyici qrupu hissəsindən müvafiq seçim edilir.</t>
  </si>
  <si>
    <r>
      <t>"Bakı şəhəri" seçildikdə "</t>
    </r>
    <r>
      <rPr>
        <i/>
        <u/>
        <sz val="11"/>
        <color theme="1"/>
        <rFont val="Times New Roman"/>
        <family val="1"/>
        <charset val="204"/>
      </rPr>
      <t>Zona seçimi</t>
    </r>
    <r>
      <rPr>
        <i/>
        <sz val="11"/>
        <color theme="1"/>
        <rFont val="Times New Roman"/>
        <family val="1"/>
        <charset val="204"/>
      </rPr>
      <t>" hissəsi aktivləşir və həmin hissənin üzərinə sıxıldıqda "Zona üzrə axtarış" adlı listə keçid edilərək Bakı şəhərinə uyğun zonalar üzrə axtarış imkanı yaradılır.</t>
    </r>
  </si>
  <si>
    <r>
      <t>Müəyyən edilmiş Zona "Verginin hesablanması" listindəki "</t>
    </r>
    <r>
      <rPr>
        <i/>
        <u/>
        <sz val="11"/>
        <color theme="1"/>
        <rFont val="Times New Roman"/>
        <family val="1"/>
        <charset val="204"/>
      </rPr>
      <t>Zona seçimi</t>
    </r>
    <r>
      <rPr>
        <i/>
        <sz val="11"/>
        <color theme="1"/>
        <rFont val="Times New Roman"/>
        <family val="1"/>
        <charset val="204"/>
      </rPr>
      <t>" bölməsinə daxil edilir.</t>
    </r>
  </si>
  <si>
    <r>
      <t>"Zona üzrə axtarış" listindəki "Axtarış bölməsi"nə məlumat daxil edilib ENTER düyməsi sıxılmaqla axtarış edilir, həmin bölməyə heç bir məlumat daxil edilmədikdə isə bütün zonalar ekranda əks olunur. Zonalar üzrə "</t>
    </r>
    <r>
      <rPr>
        <i/>
        <u/>
        <sz val="11"/>
        <color theme="1"/>
        <rFont val="Times New Roman"/>
        <family val="1"/>
        <charset val="204"/>
      </rPr>
      <t>Zonalar üzrə xəritə</t>
    </r>
    <r>
      <rPr>
        <i/>
        <sz val="11"/>
        <color theme="1"/>
        <rFont val="Times New Roman"/>
        <family val="1"/>
        <charset val="204"/>
      </rPr>
      <t>"-dən də istifadə etməklə axtarış etmək mümkündür.</t>
    </r>
  </si>
  <si>
    <t>Zona 6.1</t>
  </si>
  <si>
    <t>Zona 6.2</t>
  </si>
  <si>
    <t>Zona 6.3</t>
  </si>
  <si>
    <t>Zona 6.4</t>
  </si>
  <si>
    <t>Zona 9.1</t>
  </si>
  <si>
    <t>Zona 9.2</t>
  </si>
  <si>
    <t>Zona 10.1</t>
  </si>
  <si>
    <t>Zona 10.2</t>
  </si>
  <si>
    <t>Zona 10.3</t>
  </si>
  <si>
    <t>Zona 10.4</t>
  </si>
  <si>
    <t>Abşeron rayonunun qəsəbə və kəndləri (Xırdalan şəhəri istisna olmaqla), Şirvan, Mingəçevir, Naxçıvan, Lənkəran, Yevlax, Şəki və Naftalan şəhərləri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</si>
</sst>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26" x14ac:knownFonts="1">
    <font>
      <sz val="11"/>
      <color theme="1"/>
      <name val="Calibri"/>
      <family val="2"/>
    </font>
    <font>
      <i/>
      <sz val="11"/>
      <color theme="1"/>
      <name val="Times New Roman"/>
      <family val="1"/>
      <charset val="204"/>
    </font>
    <font>
      <b/>
      <i/>
      <sz val="11"/>
      <color theme="1"/>
      <name val="Times New Roman"/>
      <family val="1"/>
      <charset val="204"/>
    </font>
    <font>
      <sz val="11"/>
      <color theme="1"/>
      <name val="Times New Roman"/>
      <family val="1"/>
      <charset val="204"/>
    </font>
    <font>
      <b/>
      <i/>
      <sz val="14"/>
      <color theme="1"/>
      <name val="Times New Roman"/>
      <family val="1"/>
      <charset val="204"/>
    </font>
    <font>
      <b/>
      <i/>
      <vertAlign val="superscript"/>
      <sz val="14"/>
      <color theme="1"/>
      <name val="Times New Roman"/>
      <family val="1"/>
      <charset val="204"/>
    </font>
    <font>
      <b/>
      <sz val="14"/>
      <color theme="1"/>
      <name val="Times New Roman"/>
      <family val="1"/>
      <charset val="204"/>
    </font>
    <font>
      <sz val="9"/>
      <color theme="1"/>
      <name val="Calibri"/>
      <family val="2"/>
    </font>
    <font>
      <i/>
      <sz val="16"/>
      <color theme="1"/>
      <name val="Times New Roman"/>
      <family val="1"/>
      <charset val="204"/>
    </font>
    <font>
      <i/>
      <sz val="11"/>
      <name val="Times New Roman"/>
      <family val="1"/>
      <charset val="204"/>
    </font>
    <font>
      <b/>
      <sz val="11"/>
      <color theme="1"/>
      <name val="Times New Roman"/>
      <family val="1"/>
      <charset val="204"/>
    </font>
    <font>
      <sz val="11"/>
      <name val="Calibri"/>
      <family val="2"/>
    </font>
    <font>
      <sz val="11"/>
      <name val="Times New Roman"/>
      <family val="1"/>
      <charset val="204"/>
    </font>
    <font>
      <u/>
      <sz val="11"/>
      <color theme="10"/>
      <name val="Calibri"/>
      <family val="2"/>
    </font>
    <font>
      <b/>
      <i/>
      <sz val="11"/>
      <name val="Times New Roman"/>
      <family val="1"/>
      <charset val="204"/>
    </font>
    <font>
      <b/>
      <i/>
      <sz val="13"/>
      <name val="Times New Roman"/>
      <family val="1"/>
      <charset val="204"/>
    </font>
    <font>
      <sz val="8"/>
      <color rgb="FF000000"/>
      <name val="Segoe UI"/>
      <family val="2"/>
      <charset val="204"/>
    </font>
    <font>
      <i/>
      <sz val="14"/>
      <color theme="9" tint="0.59999389629810485"/>
      <name val="Times New Roman"/>
      <family val="1"/>
      <charset val="204"/>
    </font>
    <font>
      <b/>
      <i/>
      <u/>
      <sz val="18"/>
      <color theme="10"/>
      <name val="Times New Roman"/>
      <family val="1"/>
      <charset val="204"/>
    </font>
    <font>
      <b/>
      <sz val="12"/>
      <color theme="1"/>
      <name val="Times New Roman"/>
      <family val="1"/>
      <charset val="204"/>
    </font>
    <font>
      <i/>
      <sz val="12"/>
      <color theme="1"/>
      <name val="Times New Roman"/>
      <family val="1"/>
      <charset val="204"/>
    </font>
    <font>
      <b/>
      <i/>
      <sz val="16"/>
      <color theme="1"/>
      <name val="Times New Roman"/>
      <family val="1"/>
      <charset val="204"/>
    </font>
    <font>
      <i/>
      <sz val="13"/>
      <name val="Times New Roman"/>
      <family val="1"/>
      <charset val="204"/>
    </font>
    <font>
      <b/>
      <i/>
      <u/>
      <sz val="18"/>
      <color rgb="FF0070C0"/>
      <name val="Times New Roman"/>
      <family val="1"/>
      <charset val="204"/>
    </font>
    <font>
      <b/>
      <i/>
      <sz val="12"/>
      <color theme="1"/>
      <name val="Times New Roman"/>
      <family val="1"/>
      <charset val="204"/>
    </font>
    <font>
      <i/>
      <u/>
      <sz val="11"/>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s>
  <cellStyleXfs count="2">
    <xf numFmtId="0" fontId="0" fillId="0" borderId="0"/>
    <xf numFmtId="0" fontId="13" fillId="0" borderId="0" applyNumberFormat="0" applyFill="0" applyBorder="0" applyAlignment="0" applyProtection="0"/>
  </cellStyleXfs>
  <cellXfs count="135">
    <xf numFmtId="0" fontId="0" fillId="0" borderId="0" xfId="0"/>
    <xf numFmtId="0" fontId="0" fillId="0" borderId="0" xfId="0" applyAlignment="1">
      <alignment horizontal="center" vertical="center"/>
    </xf>
    <xf numFmtId="0" fontId="0" fillId="0" borderId="0" xfId="0" applyAlignment="1">
      <alignment horizontal="center"/>
    </xf>
    <xf numFmtId="0" fontId="0" fillId="2" borderId="1" xfId="0" applyFill="1" applyBorder="1" applyAlignment="1">
      <alignment horizontal="center"/>
    </xf>
    <xf numFmtId="0" fontId="0" fillId="0" borderId="0" xfId="0" applyBorder="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164" fontId="0" fillId="0" borderId="4" xfId="0" applyNumberFormat="1" applyBorder="1" applyAlignment="1">
      <alignment horizontal="center" vertical="center"/>
    </xf>
    <xf numFmtId="164" fontId="0" fillId="0" borderId="6" xfId="0" applyNumberFormat="1" applyBorder="1" applyAlignment="1">
      <alignment horizontal="center" vertical="center"/>
    </xf>
    <xf numFmtId="164" fontId="0" fillId="0" borderId="8" xfId="0" applyNumberFormat="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164" fontId="0" fillId="3" borderId="6" xfId="0" applyNumberFormat="1" applyFill="1" applyBorder="1" applyAlignment="1">
      <alignment horizontal="center" vertical="center"/>
    </xf>
    <xf numFmtId="164" fontId="0" fillId="3" borderId="8" xfId="0" applyNumberFormat="1" applyFill="1" applyBorder="1" applyAlignment="1">
      <alignment horizontal="center" vertical="center"/>
    </xf>
    <xf numFmtId="165" fontId="0" fillId="3" borderId="1" xfId="0" applyNumberFormat="1" applyFill="1" applyBorder="1" applyAlignment="1">
      <alignment horizontal="center"/>
    </xf>
    <xf numFmtId="1" fontId="0" fillId="0" borderId="2"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0" fillId="3" borderId="2" xfId="0" applyFill="1" applyBorder="1" applyAlignment="1">
      <alignment horizontal="center"/>
    </xf>
    <xf numFmtId="0" fontId="0" fillId="0" borderId="17" xfId="0" applyBorder="1" applyAlignment="1">
      <alignment horizontal="center" shrinkToFit="1"/>
    </xf>
    <xf numFmtId="0" fontId="0" fillId="0" borderId="18" xfId="0" applyBorder="1" applyAlignment="1">
      <alignment horizontal="center" shrinkToFit="1"/>
    </xf>
    <xf numFmtId="0" fontId="0" fillId="0" borderId="19" xfId="0" applyBorder="1" applyAlignment="1">
      <alignment horizontal="center" shrinkToFit="1"/>
    </xf>
    <xf numFmtId="0" fontId="0" fillId="3" borderId="3" xfId="0" applyFill="1" applyBorder="1" applyAlignment="1">
      <alignment horizontal="center" shrinkToFit="1"/>
    </xf>
    <xf numFmtId="0" fontId="0" fillId="3" borderId="4" xfId="0" applyFill="1" applyBorder="1" applyAlignment="1">
      <alignment horizontal="center"/>
    </xf>
    <xf numFmtId="0" fontId="0" fillId="3" borderId="5" xfId="0" applyFill="1" applyBorder="1" applyAlignment="1">
      <alignment horizontal="center" shrinkToFit="1"/>
    </xf>
    <xf numFmtId="0" fontId="0" fillId="3" borderId="6" xfId="0" applyFill="1" applyBorder="1" applyAlignment="1">
      <alignment horizontal="center"/>
    </xf>
    <xf numFmtId="0" fontId="0" fillId="3" borderId="7" xfId="0" applyFill="1" applyBorder="1" applyAlignment="1">
      <alignment horizontal="center" shrinkToFit="1"/>
    </xf>
    <xf numFmtId="0" fontId="0" fillId="3" borderId="8" xfId="0" applyFill="1" applyBorder="1" applyAlignment="1">
      <alignment horizontal="center"/>
    </xf>
    <xf numFmtId="0" fontId="0" fillId="3" borderId="0" xfId="0" applyFill="1" applyAlignment="1">
      <alignment horizontal="center"/>
    </xf>
    <xf numFmtId="0" fontId="0" fillId="3" borderId="0" xfId="0" applyFill="1" applyAlignment="1">
      <alignment horizontal="center" wrapText="1"/>
    </xf>
    <xf numFmtId="0" fontId="0" fillId="0" borderId="0" xfId="0" applyFill="1" applyAlignment="1">
      <alignment horizontal="center"/>
    </xf>
    <xf numFmtId="0" fontId="6" fillId="0" borderId="0" xfId="0" applyFont="1" applyAlignment="1" applyProtection="1">
      <alignment horizontal="right"/>
      <protection hidden="1"/>
    </xf>
    <xf numFmtId="0" fontId="4" fillId="0" borderId="0" xfId="0" applyFont="1" applyBorder="1" applyAlignment="1" applyProtection="1">
      <alignment horizontal="right" vertical="center"/>
      <protection hidden="1"/>
    </xf>
    <xf numFmtId="0" fontId="2" fillId="0" borderId="0" xfId="0" applyFont="1" applyBorder="1" applyAlignment="1" applyProtection="1">
      <alignment horizontal="center" vertical="center"/>
      <protection hidden="1"/>
    </xf>
    <xf numFmtId="0" fontId="3" fillId="0" borderId="0" xfId="0" applyFont="1" applyProtection="1">
      <protection hidden="1"/>
    </xf>
    <xf numFmtId="0" fontId="3" fillId="0" borderId="0" xfId="0" applyFont="1" applyBorder="1" applyProtection="1">
      <protection hidden="1"/>
    </xf>
    <xf numFmtId="0" fontId="3"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9" fillId="0" borderId="2" xfId="0" applyFont="1" applyFill="1" applyBorder="1" applyAlignment="1" applyProtection="1">
      <alignment horizontal="center" vertical="center" wrapText="1"/>
      <protection hidden="1"/>
    </xf>
    <xf numFmtId="0" fontId="0" fillId="3" borderId="1" xfId="0" applyFill="1" applyBorder="1" applyAlignment="1">
      <alignment horizontal="center" vertical="center"/>
    </xf>
    <xf numFmtId="0" fontId="10" fillId="0" borderId="0" xfId="0" applyFont="1" applyAlignment="1" applyProtection="1">
      <alignment horizontal="right"/>
      <protection hidden="1"/>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 xfId="0" applyBorder="1" applyAlignment="1">
      <alignment horizontal="center"/>
    </xf>
    <xf numFmtId="0" fontId="12" fillId="0" borderId="0" xfId="0" applyFont="1" applyBorder="1" applyProtection="1">
      <protection hidden="1"/>
    </xf>
    <xf numFmtId="0" fontId="11" fillId="0" borderId="0" xfId="0" applyFont="1"/>
    <xf numFmtId="0" fontId="12" fillId="0" borderId="0" xfId="0" applyFont="1" applyAlignment="1" applyProtection="1">
      <alignment vertical="center"/>
      <protection hidden="1"/>
    </xf>
    <xf numFmtId="0" fontId="12"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6" fillId="4" borderId="12" xfId="0" applyFont="1" applyFill="1" applyBorder="1" applyAlignment="1" applyProtection="1">
      <alignment horizontal="right" vertical="center"/>
      <protection hidden="1"/>
    </xf>
    <xf numFmtId="0" fontId="6" fillId="4" borderId="0" xfId="0" applyFont="1" applyFill="1" applyBorder="1" applyAlignment="1" applyProtection="1">
      <alignment horizontal="right" vertical="center"/>
      <protection hidden="1"/>
    </xf>
    <xf numFmtId="0" fontId="3" fillId="4" borderId="0" xfId="0" applyFont="1" applyFill="1" applyBorder="1" applyAlignment="1" applyProtection="1">
      <alignment vertical="center"/>
      <protection hidden="1"/>
    </xf>
    <xf numFmtId="0" fontId="3" fillId="4" borderId="13" xfId="0" applyFont="1" applyFill="1" applyBorder="1" applyAlignment="1" applyProtection="1">
      <alignment vertical="center"/>
      <protection hidden="1"/>
    </xf>
    <xf numFmtId="0" fontId="2" fillId="4"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right" vertical="center"/>
      <protection hidden="1"/>
    </xf>
    <xf numFmtId="0" fontId="3" fillId="4" borderId="0" xfId="0" applyFont="1" applyFill="1" applyBorder="1" applyAlignment="1" applyProtection="1">
      <alignment horizontal="center" vertical="center"/>
      <protection hidden="1"/>
    </xf>
    <xf numFmtId="0" fontId="4" fillId="4" borderId="15" xfId="0" applyFont="1" applyFill="1" applyBorder="1" applyAlignment="1" applyProtection="1">
      <alignment horizontal="right" vertical="center"/>
      <protection hidden="1"/>
    </xf>
    <xf numFmtId="0" fontId="3" fillId="4" borderId="15" xfId="0" applyFont="1" applyFill="1" applyBorder="1" applyAlignment="1" applyProtection="1">
      <alignment horizontal="center" vertical="center"/>
      <protection hidden="1"/>
    </xf>
    <xf numFmtId="0" fontId="2" fillId="4" borderId="15" xfId="0" applyFont="1" applyFill="1" applyBorder="1" applyAlignment="1" applyProtection="1">
      <alignment horizontal="center" vertical="center"/>
      <protection hidden="1"/>
    </xf>
    <xf numFmtId="0" fontId="6" fillId="4" borderId="12" xfId="0" applyFont="1" applyFill="1" applyBorder="1" applyAlignment="1" applyProtection="1">
      <protection hidden="1"/>
    </xf>
    <xf numFmtId="0" fontId="6" fillId="4" borderId="0" xfId="0" applyFont="1" applyFill="1" applyBorder="1" applyAlignment="1" applyProtection="1">
      <protection hidden="1"/>
    </xf>
    <xf numFmtId="0" fontId="6" fillId="4" borderId="13" xfId="0" applyFont="1" applyFill="1" applyBorder="1" applyAlignment="1" applyProtection="1">
      <protection hidden="1"/>
    </xf>
    <xf numFmtId="0" fontId="2" fillId="0" borderId="2" xfId="0" applyFont="1" applyFill="1" applyBorder="1" applyAlignment="1" applyProtection="1">
      <alignment horizontal="center" vertical="center" wrapText="1"/>
      <protection hidden="1"/>
    </xf>
    <xf numFmtId="0" fontId="4" fillId="4" borderId="0" xfId="0" applyFont="1" applyFill="1" applyBorder="1" applyAlignment="1" applyProtection="1">
      <alignment vertical="center"/>
      <protection hidden="1"/>
    </xf>
    <xf numFmtId="0" fontId="2" fillId="0" borderId="0" xfId="0" applyFont="1" applyBorder="1" applyAlignment="1" applyProtection="1">
      <alignment vertical="center" wrapText="1"/>
      <protection hidden="1"/>
    </xf>
    <xf numFmtId="0" fontId="2" fillId="0" borderId="0" xfId="0" applyFont="1" applyBorder="1" applyAlignment="1" applyProtection="1">
      <alignment vertical="center"/>
      <protection hidden="1"/>
    </xf>
    <xf numFmtId="0" fontId="10" fillId="0" borderId="0" xfId="0" applyFont="1" applyAlignment="1" applyProtection="1">
      <alignment horizontal="right" vertical="center"/>
      <protection hidden="1"/>
    </xf>
    <xf numFmtId="0" fontId="10" fillId="0" borderId="0" xfId="0" applyFont="1" applyAlignment="1" applyProtection="1">
      <alignment horizontal="center" vertical="center"/>
      <protection hidden="1"/>
    </xf>
    <xf numFmtId="0" fontId="19" fillId="0" borderId="0" xfId="0" applyFont="1" applyBorder="1" applyAlignment="1" applyProtection="1">
      <alignment horizontal="right" vertical="center"/>
      <protection hidden="1"/>
    </xf>
    <xf numFmtId="0" fontId="19" fillId="0" borderId="0" xfId="0" applyFont="1" applyBorder="1" applyAlignment="1" applyProtection="1">
      <alignment horizontal="right"/>
      <protection hidden="1"/>
    </xf>
    <xf numFmtId="0" fontId="9" fillId="4" borderId="21" xfId="0" applyFont="1" applyFill="1" applyBorder="1" applyAlignment="1" applyProtection="1">
      <alignment vertical="center" wrapText="1"/>
    </xf>
    <xf numFmtId="0" fontId="3" fillId="4" borderId="13" xfId="0" applyFont="1" applyFill="1" applyBorder="1" applyProtection="1">
      <protection hidden="1"/>
    </xf>
    <xf numFmtId="0" fontId="6" fillId="4" borderId="14" xfId="0" applyFont="1" applyFill="1" applyBorder="1" applyAlignment="1" applyProtection="1">
      <alignment horizontal="right"/>
      <protection hidden="1"/>
    </xf>
    <xf numFmtId="0" fontId="6" fillId="4" borderId="15" xfId="0" applyFont="1" applyFill="1" applyBorder="1" applyAlignment="1" applyProtection="1">
      <alignment horizontal="right"/>
      <protection hidden="1"/>
    </xf>
    <xf numFmtId="0" fontId="3" fillId="4" borderId="16" xfId="0" applyFont="1" applyFill="1" applyBorder="1" applyProtection="1">
      <protection hidden="1"/>
    </xf>
    <xf numFmtId="0" fontId="10" fillId="0" borderId="0" xfId="0" applyFont="1" applyBorder="1" applyAlignment="1" applyProtection="1">
      <alignment horizontal="right" vertical="center"/>
      <protection hidden="1"/>
    </xf>
    <xf numFmtId="0" fontId="15" fillId="4" borderId="31" xfId="0" applyFont="1" applyFill="1" applyBorder="1" applyAlignment="1" applyProtection="1">
      <alignment horizontal="center" vertical="center"/>
      <protection hidden="1"/>
    </xf>
    <xf numFmtId="0" fontId="11" fillId="0" borderId="0" xfId="0" applyFont="1" applyBorder="1" applyAlignment="1">
      <alignment horizontal="center" vertical="center"/>
    </xf>
    <xf numFmtId="0" fontId="11" fillId="0" borderId="0" xfId="0" applyFont="1" applyBorder="1"/>
    <xf numFmtId="0" fontId="4" fillId="4" borderId="12" xfId="0" applyFont="1" applyFill="1" applyBorder="1" applyAlignment="1" applyProtection="1">
      <alignment horizontal="right" vertical="center"/>
      <protection hidden="1"/>
    </xf>
    <xf numFmtId="0" fontId="4" fillId="4" borderId="0" xfId="0" applyFont="1" applyFill="1" applyBorder="1" applyAlignment="1" applyProtection="1">
      <alignment horizontal="right" vertical="center"/>
      <protection hidden="1"/>
    </xf>
    <xf numFmtId="0" fontId="3" fillId="0" borderId="0" xfId="0" applyFont="1" applyBorder="1" applyAlignment="1" applyProtection="1">
      <alignment horizontal="center" vertical="center"/>
      <protection hidden="1"/>
    </xf>
    <xf numFmtId="0" fontId="0" fillId="0" borderId="0" xfId="0" applyProtection="1">
      <protection hidden="1"/>
    </xf>
    <xf numFmtId="0" fontId="8" fillId="4" borderId="0" xfId="0" applyFont="1" applyFill="1" applyBorder="1" applyAlignment="1" applyProtection="1">
      <alignment horizontal="center" vertical="center"/>
      <protection hidden="1"/>
    </xf>
    <xf numFmtId="0" fontId="21" fillId="0" borderId="32" xfId="0" applyFont="1" applyBorder="1" applyAlignment="1" applyProtection="1">
      <alignment horizontal="center" vertical="center"/>
      <protection hidden="1"/>
    </xf>
    <xf numFmtId="0" fontId="8" fillId="0" borderId="2" xfId="0" applyFont="1" applyFill="1" applyBorder="1" applyAlignment="1" applyProtection="1">
      <alignment horizontal="center" vertical="center"/>
    </xf>
    <xf numFmtId="0" fontId="23" fillId="0" borderId="0" xfId="1" applyFont="1" applyAlignment="1">
      <alignment horizontal="center" vertical="center"/>
    </xf>
    <xf numFmtId="0" fontId="0" fillId="0" borderId="0" xfId="0" applyAlignment="1">
      <alignment horizontal="center" vertical="center" wrapText="1"/>
    </xf>
    <xf numFmtId="0" fontId="1" fillId="0" borderId="0" xfId="0" applyFont="1" applyBorder="1" applyAlignment="1" applyProtection="1">
      <alignment horizontal="justify" vertical="center" wrapText="1"/>
      <protection hidden="1"/>
    </xf>
    <xf numFmtId="0" fontId="17" fillId="4" borderId="0" xfId="0" applyFont="1" applyFill="1" applyBorder="1" applyAlignment="1" applyProtection="1">
      <alignment horizontal="center" vertical="center"/>
      <protection hidden="1"/>
    </xf>
    <xf numFmtId="0" fontId="6" fillId="4" borderId="9" xfId="0" applyFont="1" applyFill="1" applyBorder="1" applyAlignment="1" applyProtection="1">
      <alignment horizontal="center" wrapText="1"/>
      <protection hidden="1"/>
    </xf>
    <xf numFmtId="0" fontId="6" fillId="4" borderId="10" xfId="0" applyFont="1" applyFill="1" applyBorder="1" applyAlignment="1" applyProtection="1">
      <alignment horizontal="center" wrapText="1"/>
      <protection hidden="1"/>
    </xf>
    <xf numFmtId="0" fontId="6" fillId="4" borderId="11" xfId="0" applyFont="1" applyFill="1" applyBorder="1" applyAlignment="1" applyProtection="1">
      <alignment horizontal="center" wrapText="1"/>
      <protection hidden="1"/>
    </xf>
    <xf numFmtId="0" fontId="20" fillId="0" borderId="0" xfId="0" applyFont="1" applyBorder="1" applyAlignment="1" applyProtection="1">
      <alignment horizontal="justify" vertical="center"/>
      <protection hidden="1"/>
    </xf>
    <xf numFmtId="0" fontId="4" fillId="4" borderId="12" xfId="0" applyFont="1" applyFill="1" applyBorder="1" applyAlignment="1" applyProtection="1">
      <alignment horizontal="right" vertical="center"/>
      <protection hidden="1"/>
    </xf>
    <xf numFmtId="0" fontId="4" fillId="4" borderId="0" xfId="0" applyFont="1" applyFill="1" applyBorder="1" applyAlignment="1" applyProtection="1">
      <alignment horizontal="right" vertical="center"/>
      <protection hidden="1"/>
    </xf>
    <xf numFmtId="0" fontId="2" fillId="0" borderId="22" xfId="0" applyFont="1" applyFill="1" applyBorder="1" applyAlignment="1" applyProtection="1">
      <alignment horizontal="center" vertical="center" wrapText="1"/>
      <protection hidden="1"/>
    </xf>
    <xf numFmtId="0" fontId="2" fillId="0" borderId="24" xfId="0" applyFont="1" applyFill="1" applyBorder="1" applyAlignment="1" applyProtection="1">
      <alignment horizontal="center" vertical="center" wrapText="1"/>
      <protection hidden="1"/>
    </xf>
    <xf numFmtId="0" fontId="1" fillId="0" borderId="0" xfId="0" applyFont="1" applyAlignment="1" applyProtection="1">
      <alignment horizontal="justify" vertical="center"/>
      <protection hidden="1"/>
    </xf>
    <xf numFmtId="0" fontId="20" fillId="0" borderId="0" xfId="0" applyFont="1" applyBorder="1" applyAlignment="1" applyProtection="1">
      <alignment horizontal="justify" vertical="center" wrapText="1"/>
      <protection hidden="1"/>
    </xf>
    <xf numFmtId="0" fontId="24" fillId="0" borderId="0" xfId="0" applyFont="1" applyBorder="1" applyAlignment="1" applyProtection="1">
      <alignment horizontal="center" vertical="center"/>
      <protection hidden="1"/>
    </xf>
    <xf numFmtId="0" fontId="21" fillId="4" borderId="12" xfId="0" applyFont="1" applyFill="1" applyBorder="1" applyAlignment="1" applyProtection="1">
      <alignment horizontal="right" vertical="center"/>
      <protection hidden="1"/>
    </xf>
    <xf numFmtId="0" fontId="21" fillId="4" borderId="0" xfId="0" applyFont="1" applyFill="1" applyBorder="1" applyAlignment="1" applyProtection="1">
      <alignment horizontal="right" vertical="center"/>
      <protection hidden="1"/>
    </xf>
    <xf numFmtId="0" fontId="4" fillId="4" borderId="12" xfId="0" applyFont="1" applyFill="1" applyBorder="1" applyAlignment="1" applyProtection="1">
      <alignment horizontal="center" vertical="center"/>
      <protection hidden="1"/>
    </xf>
    <xf numFmtId="0" fontId="4" fillId="4" borderId="0" xfId="0" applyFont="1" applyFill="1" applyBorder="1" applyAlignment="1" applyProtection="1">
      <alignment horizontal="center" vertical="center"/>
      <protection hidden="1"/>
    </xf>
    <xf numFmtId="0" fontId="4" fillId="4" borderId="13" xfId="0" applyFont="1" applyFill="1" applyBorder="1" applyAlignment="1" applyProtection="1">
      <alignment horizontal="center" vertical="center"/>
      <protection hidden="1"/>
    </xf>
    <xf numFmtId="0" fontId="18" fillId="4" borderId="12" xfId="1" applyFont="1" applyFill="1" applyBorder="1" applyAlignment="1" applyProtection="1">
      <alignment horizontal="right" vertical="center"/>
      <protection hidden="1"/>
    </xf>
    <xf numFmtId="0" fontId="18" fillId="4" borderId="0" xfId="1" applyFont="1" applyFill="1" applyBorder="1" applyAlignment="1" applyProtection="1">
      <alignment horizontal="right" vertical="center"/>
      <protection hidden="1"/>
    </xf>
    <xf numFmtId="0" fontId="11" fillId="4" borderId="25" xfId="0" applyFont="1" applyFill="1" applyBorder="1" applyAlignment="1" applyProtection="1">
      <alignment horizontal="center" vertical="center"/>
      <protection hidden="1"/>
    </xf>
    <xf numFmtId="0" fontId="11" fillId="4" borderId="26" xfId="0" applyFont="1" applyFill="1" applyBorder="1" applyAlignment="1" applyProtection="1">
      <alignment horizontal="center" vertical="center"/>
      <protection hidden="1"/>
    </xf>
    <xf numFmtId="0" fontId="11" fillId="4" borderId="27" xfId="0" applyFont="1" applyFill="1" applyBorder="1" applyAlignment="1" applyProtection="1">
      <alignment horizontal="center" vertical="center"/>
      <protection hidden="1"/>
    </xf>
    <xf numFmtId="0" fontId="11" fillId="4" borderId="28" xfId="0" applyFont="1" applyFill="1" applyBorder="1" applyAlignment="1" applyProtection="1">
      <alignment horizontal="center" vertical="center"/>
      <protection hidden="1"/>
    </xf>
    <xf numFmtId="0" fontId="11" fillId="4" borderId="29" xfId="0" applyFont="1" applyFill="1" applyBorder="1" applyAlignment="1" applyProtection="1">
      <alignment horizontal="center" vertical="center"/>
      <protection hidden="1"/>
    </xf>
    <xf numFmtId="0" fontId="11" fillId="4" borderId="30" xfId="0" applyFont="1" applyFill="1" applyBorder="1" applyAlignment="1" applyProtection="1">
      <alignment horizontal="center" vertical="center"/>
      <protection hidden="1"/>
    </xf>
    <xf numFmtId="0" fontId="9" fillId="0" borderId="0"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4" fillId="4" borderId="20" xfId="0" applyFont="1" applyFill="1" applyBorder="1" applyAlignment="1" applyProtection="1">
      <alignment horizontal="center" vertical="center" wrapText="1"/>
      <protection hidden="1"/>
    </xf>
    <xf numFmtId="0" fontId="14" fillId="4" borderId="0" xfId="0" applyFont="1" applyFill="1" applyBorder="1" applyAlignment="1" applyProtection="1">
      <alignment horizontal="center" vertical="center" wrapText="1"/>
      <protection hidden="1"/>
    </xf>
    <xf numFmtId="0" fontId="22" fillId="0" borderId="22"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0" fontId="15" fillId="4" borderId="31" xfId="0" applyFont="1" applyFill="1" applyBorder="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1" fillId="0" borderId="0" xfId="0" applyFont="1" applyBorder="1" applyAlignment="1" applyProtection="1">
      <alignment horizontal="left" vertical="center" wrapText="1"/>
      <protection hidden="1"/>
    </xf>
    <xf numFmtId="0" fontId="1" fillId="0" borderId="0" xfId="0" applyFont="1" applyAlignment="1" applyProtection="1">
      <alignment horizontal="left"/>
      <protection hidden="1"/>
    </xf>
  </cellXfs>
  <cellStyles count="2">
    <cellStyle name="Hyperlink" xfId="1" builtinId="8"/>
    <cellStyle name="Normal" xfId="0" builtinId="0"/>
  </cellStyles>
  <dxfs count="5">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theme="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1'!$N$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1'!$A$4" lockText="1" noThreeD="1"/>
</file>

<file path=xl/ctrlProps/ctrlProp6.xml><?xml version="1.0" encoding="utf-8"?>
<formControlPr xmlns="http://schemas.microsoft.com/office/spreadsheetml/2009/9/main" objectType="Radio" firstButton="1" fmlaLink="'1'!$N$8"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G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438150</xdr:colOff>
          <xdr:row>10</xdr:row>
          <xdr:rowOff>38100</xdr:rowOff>
        </xdr:from>
        <xdr:to>
          <xdr:col>2</xdr:col>
          <xdr:colOff>161925</xdr:colOff>
          <xdr:row>10</xdr:row>
          <xdr:rowOff>238125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10</xdr:row>
          <xdr:rowOff>47625</xdr:rowOff>
        </xdr:from>
        <xdr:to>
          <xdr:col>5</xdr:col>
          <xdr:colOff>38100</xdr:colOff>
          <xdr:row>10</xdr:row>
          <xdr:rowOff>247650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12</xdr:row>
          <xdr:rowOff>247650</xdr:rowOff>
        </xdr:from>
        <xdr:to>
          <xdr:col>2</xdr:col>
          <xdr:colOff>161925</xdr:colOff>
          <xdr:row>12</xdr:row>
          <xdr:rowOff>447675</xdr:rowOff>
        </xdr:to>
        <xdr:sp macro="" textlink="">
          <xdr:nvSpPr>
            <xdr:cNvPr id="1028" name="Option Button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276225</xdr:rowOff>
        </xdr:from>
        <xdr:to>
          <xdr:col>5</xdr:col>
          <xdr:colOff>28575</xdr:colOff>
          <xdr:row>12</xdr:row>
          <xdr:rowOff>476250</xdr:rowOff>
        </xdr:to>
        <xdr:sp macro="" textlink="">
          <xdr:nvSpPr>
            <xdr:cNvPr id="1029" name="Option Button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1143000</xdr:colOff>
          <xdr:row>1</xdr:row>
          <xdr:rowOff>400050</xdr:rowOff>
        </xdr:from>
        <xdr:to>
          <xdr:col>11</xdr:col>
          <xdr:colOff>1362075</xdr:colOff>
          <xdr:row>1</xdr:row>
          <xdr:rowOff>600075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xdr:row>
          <xdr:rowOff>85725</xdr:rowOff>
        </xdr:from>
        <xdr:to>
          <xdr:col>2</xdr:col>
          <xdr:colOff>180975</xdr:colOff>
          <xdr:row>3</xdr:row>
          <xdr:rowOff>285750</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3</xdr:row>
          <xdr:rowOff>95250</xdr:rowOff>
        </xdr:from>
        <xdr:to>
          <xdr:col>4</xdr:col>
          <xdr:colOff>885825</xdr:colOff>
          <xdr:row>3</xdr:row>
          <xdr:rowOff>295275</xdr:rowOff>
        </xdr:to>
        <xdr:sp macro="" textlink="">
          <xdr:nvSpPr>
            <xdr:cNvPr id="1036" name="Option Button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xdr:row>
          <xdr:rowOff>114300</xdr:rowOff>
        </xdr:from>
        <xdr:to>
          <xdr:col>7</xdr:col>
          <xdr:colOff>38100</xdr:colOff>
          <xdr:row>4</xdr:row>
          <xdr:rowOff>114300</xdr:rowOff>
        </xdr:to>
        <xdr:sp macro="" textlink="">
          <xdr:nvSpPr>
            <xdr:cNvPr id="1040" name="Group Box 16" hidden="1">
              <a:extLst>
                <a:ext uri="{63B3BB69-23CF-44E3-9099-C40C66FF867C}">
                  <a14:compatExt spid="_x0000_s1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ea typeface="Segoe UI"/>
                  <a:cs typeface="Segoe UI"/>
                </a:rPr>
                <a:t>Ödəyici qrupu</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hyperlink" Target="http://www.taxes.gov.az/uploads/zona.jp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B1:O246"/>
  <sheetViews>
    <sheetView showGridLines="0" showRowColHeaders="0" tabSelected="1" zoomScaleNormal="100" workbookViewId="0">
      <selection activeCell="G17" sqref="G17"/>
    </sheetView>
  </sheetViews>
  <sheetFormatPr defaultRowHeight="19.5" x14ac:dyDescent="0.3"/>
  <cols>
    <col min="1" max="1" width="1.7109375" style="44" customWidth="1"/>
    <col min="2" max="2" width="7.140625" style="41" customWidth="1"/>
    <col min="3" max="3" width="2.85546875" style="41" customWidth="1"/>
    <col min="4" max="4" width="38.85546875" style="42" customWidth="1"/>
    <col min="5" max="5" width="13.42578125" style="91" customWidth="1"/>
    <col min="6" max="6" width="1" style="91" customWidth="1"/>
    <col min="7" max="7" width="38.140625" style="43" customWidth="1"/>
    <col min="8" max="8" width="5.85546875" style="44" customWidth="1"/>
    <col min="9" max="9" width="6.42578125" style="92" customWidth="1"/>
    <col min="10" max="10" width="1" style="92" customWidth="1"/>
    <col min="11" max="11" width="5.140625" style="92" customWidth="1"/>
    <col min="12" max="12" width="78.5703125" style="92" customWidth="1"/>
    <col min="13" max="13" width="9.140625" style="45"/>
    <col min="14" max="16" width="9.140625" style="44"/>
    <col min="17" max="17" width="7" style="44" customWidth="1"/>
    <col min="18" max="16384" width="9.140625" style="44"/>
  </cols>
  <sheetData>
    <row r="1" spans="2:15" ht="6" customHeight="1" thickBot="1" x14ac:dyDescent="0.35"/>
    <row r="2" spans="2:15" ht="78" customHeight="1" x14ac:dyDescent="0.3">
      <c r="B2" s="100" t="s">
        <v>63</v>
      </c>
      <c r="C2" s="101"/>
      <c r="D2" s="101"/>
      <c r="E2" s="101"/>
      <c r="F2" s="101"/>
      <c r="G2" s="101"/>
      <c r="H2" s="102"/>
      <c r="I2" s="74"/>
      <c r="J2" s="74"/>
      <c r="L2" s="74" t="s">
        <v>59</v>
      </c>
    </row>
    <row r="3" spans="2:15" s="46" customFormat="1" ht="20.25" customHeight="1" x14ac:dyDescent="0.3">
      <c r="B3" s="69"/>
      <c r="C3" s="70"/>
      <c r="D3" s="70"/>
      <c r="E3" s="70"/>
      <c r="F3" s="70"/>
      <c r="G3" s="70"/>
      <c r="H3" s="71"/>
      <c r="I3" s="85" t="str">
        <f>IF('1'!$A$4,'1'!B24,"")</f>
        <v/>
      </c>
      <c r="J3" s="74"/>
      <c r="K3" s="108" t="str">
        <f>IF('1'!$A$4,'1'!C24,"")</f>
        <v/>
      </c>
      <c r="L3" s="108"/>
    </row>
    <row r="4" spans="2:15" s="46" customFormat="1" ht="30.75" customHeight="1" x14ac:dyDescent="0.25">
      <c r="B4" s="59"/>
      <c r="C4" s="60"/>
      <c r="D4" s="72" t="s">
        <v>54</v>
      </c>
      <c r="E4" s="61"/>
      <c r="F4" s="106" t="s">
        <v>55</v>
      </c>
      <c r="G4" s="107"/>
      <c r="H4" s="62"/>
      <c r="I4" s="85" t="str">
        <f>IF('1'!$A$4,'1'!B25,"")</f>
        <v/>
      </c>
      <c r="J4" s="75"/>
      <c r="K4" s="108" t="str">
        <f>IF('1'!$A$4,'1'!C25,"")</f>
        <v/>
      </c>
      <c r="L4" s="108"/>
      <c r="M4" s="47"/>
    </row>
    <row r="5" spans="2:15" s="46" customFormat="1" ht="24.75" customHeight="1" x14ac:dyDescent="0.25">
      <c r="B5" s="59"/>
      <c r="C5" s="60"/>
      <c r="D5" s="90"/>
      <c r="E5" s="61"/>
      <c r="F5" s="61"/>
      <c r="G5" s="63"/>
      <c r="H5" s="62"/>
      <c r="I5" s="78" t="str">
        <f>IF('1'!$A$4,'1'!B26,"")</f>
        <v/>
      </c>
      <c r="J5" s="79"/>
      <c r="K5" s="103" t="str">
        <f>IF('1'!$A$4,'1'!C26,"")</f>
        <v/>
      </c>
      <c r="L5" s="103"/>
      <c r="M5" s="47"/>
    </row>
    <row r="6" spans="2:15" s="46" customFormat="1" ht="22.5" customHeight="1" x14ac:dyDescent="0.25">
      <c r="B6" s="104" t="s">
        <v>15</v>
      </c>
      <c r="C6" s="105"/>
      <c r="D6" s="105"/>
      <c r="E6" s="105"/>
      <c r="F6" s="64"/>
      <c r="G6" s="95"/>
      <c r="H6" s="62"/>
      <c r="I6" s="78"/>
      <c r="J6" s="78"/>
      <c r="K6" s="110" t="str">
        <f>IF('1'!$A$4,'1'!C27,"")</f>
        <v/>
      </c>
      <c r="L6" s="109" t="str">
        <f>IF('1'!$A$4,'1'!D27,"")</f>
        <v/>
      </c>
      <c r="M6" s="47"/>
    </row>
    <row r="7" spans="2:15" s="46" customFormat="1" ht="9.75" customHeight="1" x14ac:dyDescent="0.25">
      <c r="B7" s="59"/>
      <c r="C7" s="60"/>
      <c r="D7" s="90"/>
      <c r="E7" s="61"/>
      <c r="F7" s="61"/>
      <c r="G7" s="63"/>
      <c r="H7" s="62"/>
      <c r="I7" s="78"/>
      <c r="J7" s="78"/>
      <c r="K7" s="110"/>
      <c r="L7" s="109"/>
      <c r="M7" s="47"/>
    </row>
    <row r="8" spans="2:15" s="46" customFormat="1" ht="22.5" customHeight="1" x14ac:dyDescent="0.25">
      <c r="B8" s="104" t="s">
        <v>16</v>
      </c>
      <c r="C8" s="105"/>
      <c r="D8" s="105"/>
      <c r="E8" s="105"/>
      <c r="F8" s="64"/>
      <c r="G8" s="95"/>
      <c r="H8" s="62"/>
      <c r="I8" s="78"/>
      <c r="J8" s="78"/>
      <c r="K8" s="110"/>
      <c r="L8" s="109"/>
      <c r="M8" s="47"/>
    </row>
    <row r="9" spans="2:15" s="46" customFormat="1" ht="21.75" customHeight="1" x14ac:dyDescent="0.25">
      <c r="B9" s="89"/>
      <c r="C9" s="90"/>
      <c r="D9" s="90"/>
      <c r="E9" s="90"/>
      <c r="F9" s="64"/>
      <c r="G9" s="93"/>
      <c r="H9" s="62"/>
      <c r="K9" s="110" t="str">
        <f>IF('1'!$A$4,'1'!C28,"")</f>
        <v/>
      </c>
      <c r="L9" s="109" t="str">
        <f>IF('1'!$A$4,'1'!D28,"")</f>
        <v/>
      </c>
      <c r="M9" s="47"/>
    </row>
    <row r="10" spans="2:15" s="46" customFormat="1" ht="22.5" customHeight="1" x14ac:dyDescent="0.25">
      <c r="B10" s="113" t="s">
        <v>56</v>
      </c>
      <c r="C10" s="114"/>
      <c r="D10" s="114"/>
      <c r="E10" s="114"/>
      <c r="F10" s="114"/>
      <c r="G10" s="114"/>
      <c r="H10" s="115"/>
      <c r="K10" s="110"/>
      <c r="L10" s="109"/>
      <c r="M10" s="47"/>
    </row>
    <row r="11" spans="2:15" s="46" customFormat="1" ht="22.5" customHeight="1" x14ac:dyDescent="0.25">
      <c r="B11" s="89"/>
      <c r="C11" s="90"/>
      <c r="D11" s="48" t="s">
        <v>58</v>
      </c>
      <c r="E11" s="90"/>
      <c r="F11" s="64"/>
      <c r="G11" s="48" t="s">
        <v>17</v>
      </c>
      <c r="H11" s="62"/>
      <c r="I11" s="47"/>
      <c r="J11" s="47"/>
      <c r="K11" s="110"/>
      <c r="L11" s="109"/>
      <c r="M11" s="47"/>
    </row>
    <row r="12" spans="2:15" s="46" customFormat="1" ht="7.5" customHeight="1" x14ac:dyDescent="0.25">
      <c r="B12" s="89"/>
      <c r="C12" s="90"/>
      <c r="D12" s="90"/>
      <c r="E12" s="90"/>
      <c r="F12" s="64"/>
      <c r="G12" s="93"/>
      <c r="H12" s="62"/>
      <c r="K12" s="110"/>
      <c r="L12" s="109"/>
      <c r="M12" s="47"/>
    </row>
    <row r="13" spans="2:15" s="46" customFormat="1" ht="61.5" customHeight="1" x14ac:dyDescent="0.25">
      <c r="B13" s="89"/>
      <c r="C13" s="90"/>
      <c r="D13" s="48" t="s">
        <v>79</v>
      </c>
      <c r="E13" s="90"/>
      <c r="F13" s="64"/>
      <c r="G13" s="48" t="s">
        <v>1</v>
      </c>
      <c r="H13" s="62"/>
      <c r="K13" s="43" t="str">
        <f>IF('1'!$A$4,'1'!C29,"")</f>
        <v/>
      </c>
      <c r="L13" s="98" t="str">
        <f>IF('1'!$A$4,'1'!D29,"")</f>
        <v/>
      </c>
      <c r="M13" s="47"/>
    </row>
    <row r="14" spans="2:15" s="46" customFormat="1" ht="19.5" customHeight="1" x14ac:dyDescent="0.25">
      <c r="B14" s="59"/>
      <c r="C14" s="60"/>
      <c r="D14" s="90"/>
      <c r="E14" s="61"/>
      <c r="F14" s="61"/>
      <c r="G14" s="63"/>
      <c r="H14" s="62"/>
      <c r="K14" s="110" t="str">
        <f>IF('1'!$A$4,'1'!C30,"")</f>
        <v/>
      </c>
      <c r="L14" s="109" t="str">
        <f>IF('1'!$A$4,'1'!D30,"")</f>
        <v/>
      </c>
      <c r="M14" s="47"/>
    </row>
    <row r="15" spans="2:15" ht="22.5" customHeight="1" x14ac:dyDescent="0.25">
      <c r="B15" s="116" t="str">
        <f>IF('1'!N9=1,'1'!K21,"")</f>
        <v/>
      </c>
      <c r="C15" s="117"/>
      <c r="D15" s="117"/>
      <c r="E15" s="117"/>
      <c r="F15" s="65"/>
      <c r="G15" s="99"/>
      <c r="H15" s="62"/>
      <c r="I15" s="46"/>
      <c r="J15" s="46"/>
      <c r="K15" s="110"/>
      <c r="L15" s="109"/>
      <c r="N15" s="46"/>
      <c r="O15" s="46"/>
    </row>
    <row r="16" spans="2:15" ht="18.75" customHeight="1" thickBot="1" x14ac:dyDescent="0.3">
      <c r="B16" s="59"/>
      <c r="C16" s="60"/>
      <c r="D16" s="90"/>
      <c r="E16" s="65"/>
      <c r="F16" s="65"/>
      <c r="G16" s="63"/>
      <c r="H16" s="62"/>
      <c r="I16" s="46"/>
      <c r="J16" s="46"/>
      <c r="K16" s="110"/>
      <c r="L16" s="109"/>
      <c r="O16" s="46"/>
    </row>
    <row r="17" spans="2:12" ht="33" customHeight="1" thickBot="1" x14ac:dyDescent="0.3">
      <c r="B17" s="111" t="s">
        <v>60</v>
      </c>
      <c r="C17" s="112"/>
      <c r="D17" s="112"/>
      <c r="E17" s="112"/>
      <c r="F17" s="73"/>
      <c r="G17" s="94" t="str">
        <f>'1'!O5</f>
        <v/>
      </c>
      <c r="H17" s="81"/>
      <c r="I17" s="78" t="str">
        <f>IF('1'!$A$4,'1'!B31,"")</f>
        <v/>
      </c>
      <c r="J17" s="78"/>
      <c r="K17" s="103" t="str">
        <f>IF('1'!$A$4,'1'!C31,"")</f>
        <v/>
      </c>
      <c r="L17" s="103"/>
    </row>
    <row r="18" spans="2:12" ht="8.25" customHeight="1" thickBot="1" x14ac:dyDescent="0.35">
      <c r="B18" s="82"/>
      <c r="C18" s="83"/>
      <c r="D18" s="66"/>
      <c r="E18" s="67"/>
      <c r="F18" s="67"/>
      <c r="G18" s="68"/>
      <c r="H18" s="84"/>
      <c r="K18" s="46"/>
      <c r="L18" s="46"/>
    </row>
    <row r="19" spans="2:12" ht="18" customHeight="1" x14ac:dyDescent="0.3">
      <c r="I19" s="46"/>
      <c r="J19" s="46"/>
      <c r="K19" s="46"/>
      <c r="L19" s="46"/>
    </row>
    <row r="20" spans="2:12" ht="18" customHeight="1" x14ac:dyDescent="0.3">
      <c r="I20" s="46"/>
      <c r="J20" s="46"/>
      <c r="K20" s="46"/>
      <c r="L20" s="46"/>
    </row>
    <row r="21" spans="2:12" ht="18" customHeight="1" x14ac:dyDescent="0.3">
      <c r="I21" s="46"/>
      <c r="J21" s="46"/>
      <c r="K21" s="46"/>
      <c r="L21" s="46"/>
    </row>
    <row r="22" spans="2:12" ht="18" customHeight="1" x14ac:dyDescent="0.3">
      <c r="I22" s="46"/>
      <c r="J22" s="46"/>
      <c r="K22" s="46"/>
      <c r="L22" s="46"/>
    </row>
    <row r="23" spans="2:12" ht="18" customHeight="1" x14ac:dyDescent="0.3">
      <c r="I23" s="46"/>
      <c r="J23" s="46"/>
      <c r="K23" s="46"/>
      <c r="L23" s="46"/>
    </row>
    <row r="24" spans="2:12" ht="18" customHeight="1" x14ac:dyDescent="0.3">
      <c r="I24" s="46"/>
      <c r="J24" s="46"/>
      <c r="K24" s="46"/>
      <c r="L24" s="46"/>
    </row>
    <row r="25" spans="2:12" ht="18" customHeight="1" x14ac:dyDescent="0.3">
      <c r="I25" s="46"/>
      <c r="J25" s="46"/>
    </row>
    <row r="26" spans="2:12" ht="15.75" customHeight="1" x14ac:dyDescent="0.3"/>
    <row r="27" spans="2:12" ht="15.75" customHeight="1" x14ac:dyDescent="0.3"/>
    <row r="28" spans="2:12" ht="15.75" customHeight="1" x14ac:dyDescent="0.3"/>
    <row r="29" spans="2:12" ht="15.75" customHeight="1" x14ac:dyDescent="0.3"/>
    <row r="30" spans="2:12" ht="15.75" customHeight="1" x14ac:dyDescent="0.3"/>
    <row r="31" spans="2:12" ht="15.75" customHeight="1" x14ac:dyDescent="0.3"/>
    <row r="32" spans="2:1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sheetData>
  <sheetProtection algorithmName="SHA-512" hashValue="2/UmGOy7UvWJEe0H4OI86bhzGzDlV4c9Exg3BqdH92OZCvwvaBlD3GW5tYVJL/sDO7G8z8cp2tOlVd6jCqyUyg==" saltValue="jaTI6m42n7t3EivR446LzA==" spinCount="100000" sheet="1" objects="1" scenarios="1"/>
  <protectedRanges>
    <protectedRange sqref="G6 G8 G15" name="Range1"/>
  </protectedRanges>
  <mergeCells count="17">
    <mergeCell ref="K9:K12"/>
    <mergeCell ref="B17:E17"/>
    <mergeCell ref="B10:H10"/>
    <mergeCell ref="B15:E15"/>
    <mergeCell ref="K17:L17"/>
    <mergeCell ref="K14:K16"/>
    <mergeCell ref="L14:L16"/>
    <mergeCell ref="L9:L12"/>
    <mergeCell ref="B2:H2"/>
    <mergeCell ref="K5:L5"/>
    <mergeCell ref="B6:E6"/>
    <mergeCell ref="B8:E8"/>
    <mergeCell ref="F4:G4"/>
    <mergeCell ref="K4:L4"/>
    <mergeCell ref="K3:L3"/>
    <mergeCell ref="L6:L8"/>
    <mergeCell ref="K6:K8"/>
  </mergeCells>
  <dataValidations count="1">
    <dataValidation type="decimal" operator="greaterThanOrEqual" allowBlank="1" showInputMessage="1" showErrorMessage="1" errorTitle="Diqqət!!!" error="Məlumatları düzgün daxil edin" sqref="G6 G8:G9 G12">
      <formula1>0</formula1>
    </dataValidation>
  </dataValidations>
  <hyperlinks>
    <hyperlink ref="B15:E15" location="'Zona üzrə axtarış'!D3" display="'Zona üzrə axtarış'!D3"/>
  </hyperlink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xdr:col>
                    <xdr:colOff>438150</xdr:colOff>
                    <xdr:row>10</xdr:row>
                    <xdr:rowOff>38100</xdr:rowOff>
                  </from>
                  <to>
                    <xdr:col>2</xdr:col>
                    <xdr:colOff>161925</xdr:colOff>
                    <xdr:row>10</xdr:row>
                    <xdr:rowOff>238125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4</xdr:col>
                    <xdr:colOff>733425</xdr:colOff>
                    <xdr:row>10</xdr:row>
                    <xdr:rowOff>47625</xdr:rowOff>
                  </from>
                  <to>
                    <xdr:col>5</xdr:col>
                    <xdr:colOff>38100</xdr:colOff>
                    <xdr:row>10</xdr:row>
                    <xdr:rowOff>247650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1</xdr:col>
                    <xdr:colOff>438150</xdr:colOff>
                    <xdr:row>12</xdr:row>
                    <xdr:rowOff>247650</xdr:rowOff>
                  </from>
                  <to>
                    <xdr:col>2</xdr:col>
                    <xdr:colOff>161925</xdr:colOff>
                    <xdr:row>12</xdr:row>
                    <xdr:rowOff>447675</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4</xdr:col>
                    <xdr:colOff>723900</xdr:colOff>
                    <xdr:row>12</xdr:row>
                    <xdr:rowOff>276225</xdr:rowOff>
                  </from>
                  <to>
                    <xdr:col>5</xdr:col>
                    <xdr:colOff>28575</xdr:colOff>
                    <xdr:row>12</xdr:row>
                    <xdr:rowOff>476250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11</xdr:col>
                    <xdr:colOff>1143000</xdr:colOff>
                    <xdr:row>1</xdr:row>
                    <xdr:rowOff>400050</xdr:rowOff>
                  </from>
                  <to>
                    <xdr:col>11</xdr:col>
                    <xdr:colOff>1362075</xdr:colOff>
                    <xdr:row>1</xdr:row>
                    <xdr:rowOff>600075</xdr:rowOff>
                  </to>
                </anchor>
              </controlPr>
            </control>
          </mc:Choice>
        </mc:AlternateContent>
        <mc:AlternateContent xmlns:mc="http://schemas.openxmlformats.org/markup-compatibility/2006">
          <mc:Choice Requires="x14">
            <control shapeId="1035" r:id="rId9" name="Option Button 11">
              <controlPr defaultSize="0" autoFill="0" autoLine="0" autoPict="0">
                <anchor moveWithCells="1">
                  <from>
                    <xdr:col>1</xdr:col>
                    <xdr:colOff>457200</xdr:colOff>
                    <xdr:row>3</xdr:row>
                    <xdr:rowOff>85725</xdr:rowOff>
                  </from>
                  <to>
                    <xdr:col>2</xdr:col>
                    <xdr:colOff>180975</xdr:colOff>
                    <xdr:row>3</xdr:row>
                    <xdr:rowOff>285750</xdr:rowOff>
                  </to>
                </anchor>
              </controlPr>
            </control>
          </mc:Choice>
        </mc:AlternateContent>
        <mc:AlternateContent xmlns:mc="http://schemas.openxmlformats.org/markup-compatibility/2006">
          <mc:Choice Requires="x14">
            <control shapeId="1036" r:id="rId10" name="Option Button 12">
              <controlPr defaultSize="0" autoFill="0" autoLine="0" autoPict="0">
                <anchor moveWithCells="1">
                  <from>
                    <xdr:col>4</xdr:col>
                    <xdr:colOff>685800</xdr:colOff>
                    <xdr:row>3</xdr:row>
                    <xdr:rowOff>95250</xdr:rowOff>
                  </from>
                  <to>
                    <xdr:col>4</xdr:col>
                    <xdr:colOff>885825</xdr:colOff>
                    <xdr:row>3</xdr:row>
                    <xdr:rowOff>295275</xdr:rowOff>
                  </to>
                </anchor>
              </controlPr>
            </control>
          </mc:Choice>
        </mc:AlternateContent>
        <mc:AlternateContent xmlns:mc="http://schemas.openxmlformats.org/markup-compatibility/2006">
          <mc:Choice Requires="x14">
            <control shapeId="1040" r:id="rId11" name="Group Box 16">
              <controlPr defaultSize="0" autoFill="0" autoPict="0" altText="">
                <anchor moveWithCells="1">
                  <from>
                    <xdr:col>1</xdr:col>
                    <xdr:colOff>276225</xdr:colOff>
                    <xdr:row>2</xdr:row>
                    <xdr:rowOff>114300</xdr:rowOff>
                  </from>
                  <to>
                    <xdr:col>7</xdr:col>
                    <xdr:colOff>38100</xdr:colOff>
                    <xdr:row>4</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B7BA1D11-E0A0-4E6E-99D1-416F33EF87B1}">
            <xm:f>'1'!$N$9=1</xm:f>
            <x14:dxf>
              <font>
                <color auto="1"/>
              </font>
              <fill>
                <patternFill>
                  <bgColor theme="0"/>
                </patternFill>
              </fill>
              <border>
                <left style="thin">
                  <color auto="1"/>
                </left>
                <right style="thin">
                  <color auto="1"/>
                </right>
                <top style="thin">
                  <color auto="1"/>
                </top>
                <bottom style="thin">
                  <color auto="1"/>
                </bottom>
              </border>
            </x14:dxf>
          </x14:cfRule>
          <xm:sqref>G15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Diqqət!!!" error="Filter vasitəsilə seçim edin.">
          <x14:formula1>
            <xm:f>IF('1'!$N$9=1,'1'!$K$13:$K$18,"")</xm:f>
          </x14:formula1>
          <xm:sqref>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1"/>
  <sheetViews>
    <sheetView showGridLines="0" showRowColHeaders="0" zoomScale="90" zoomScaleNormal="90" workbookViewId="0">
      <pane ySplit="6" topLeftCell="A7" activePane="bottomLeft" state="frozen"/>
      <selection pane="bottomLeft" activeCell="D3" sqref="D3:G3"/>
    </sheetView>
  </sheetViews>
  <sheetFormatPr defaultRowHeight="15" x14ac:dyDescent="0.25"/>
  <cols>
    <col min="1" max="1" width="3" style="88" customWidth="1"/>
    <col min="2" max="3" width="9.140625" style="54"/>
    <col min="4" max="4" width="40.85546875" style="54" customWidth="1"/>
    <col min="5" max="7" width="9.140625" style="54"/>
    <col min="8" max="8" width="1.28515625" style="54" customWidth="1"/>
    <col min="9" max="9" width="76.5703125" style="54" customWidth="1"/>
    <col min="10" max="10" width="27.42578125" style="54" customWidth="1"/>
    <col min="11" max="11" width="12.85546875" style="54" customWidth="1"/>
    <col min="12" max="12" width="12.7109375" style="88" customWidth="1"/>
    <col min="13" max="16384" width="9.140625" style="88"/>
  </cols>
  <sheetData>
    <row r="1" spans="2:11" s="55" customFormat="1" ht="11.25" customHeight="1" x14ac:dyDescent="0.25">
      <c r="B1" s="54"/>
      <c r="C1" s="54"/>
      <c r="D1" s="54"/>
      <c r="E1" s="54"/>
      <c r="F1" s="54"/>
      <c r="G1" s="54"/>
      <c r="H1" s="54"/>
      <c r="I1" s="54"/>
      <c r="J1" s="54"/>
      <c r="K1" s="54"/>
    </row>
    <row r="2" spans="2:11" s="55" customFormat="1" ht="4.5" customHeight="1" x14ac:dyDescent="0.25">
      <c r="B2" s="118"/>
      <c r="C2" s="119"/>
      <c r="D2" s="119"/>
      <c r="E2" s="119"/>
      <c r="F2" s="119"/>
      <c r="G2" s="119"/>
      <c r="H2" s="120"/>
      <c r="I2" s="56"/>
    </row>
    <row r="3" spans="2:11" s="55" customFormat="1" ht="30" customHeight="1" x14ac:dyDescent="0.25">
      <c r="B3" s="126" t="s">
        <v>37</v>
      </c>
      <c r="C3" s="127"/>
      <c r="D3" s="128"/>
      <c r="E3" s="129"/>
      <c r="F3" s="129"/>
      <c r="G3" s="130"/>
      <c r="H3" s="80"/>
      <c r="I3" s="96" t="s">
        <v>64</v>
      </c>
    </row>
    <row r="4" spans="2:11" s="55" customFormat="1" ht="4.5" customHeight="1" x14ac:dyDescent="0.25">
      <c r="B4" s="121"/>
      <c r="C4" s="122"/>
      <c r="D4" s="122"/>
      <c r="E4" s="122"/>
      <c r="F4" s="122"/>
      <c r="G4" s="122"/>
      <c r="H4" s="123"/>
      <c r="I4" s="57"/>
    </row>
    <row r="5" spans="2:11" s="55" customFormat="1" x14ac:dyDescent="0.25">
      <c r="B5" s="57"/>
      <c r="C5" s="57"/>
      <c r="D5" s="57"/>
      <c r="E5" s="57"/>
      <c r="F5" s="57"/>
      <c r="G5" s="57"/>
      <c r="H5" s="57"/>
      <c r="I5" s="57"/>
      <c r="J5" s="57"/>
      <c r="K5" s="57"/>
    </row>
    <row r="6" spans="2:11" s="55" customFormat="1" ht="24.75" customHeight="1" x14ac:dyDescent="0.25">
      <c r="B6" s="131" t="s">
        <v>44</v>
      </c>
      <c r="C6" s="131"/>
      <c r="D6" s="131"/>
      <c r="E6" s="131"/>
      <c r="F6" s="131"/>
      <c r="G6" s="131"/>
      <c r="H6" s="131"/>
      <c r="I6" s="131"/>
      <c r="J6" s="131"/>
      <c r="K6" s="86" t="s">
        <v>0</v>
      </c>
    </row>
    <row r="7" spans="2:11" s="87" customFormat="1" ht="180.75" customHeight="1" x14ac:dyDescent="0.25">
      <c r="B7" s="124" t="str">
        <f>'1'!H1</f>
        <v>Əl Oyunları Stadionundan başlayaraq, şimal-şərq istiqamətində Mikayıl Hüseynov prospekti üzrə Azneft meydanına qədər, Azneft meydanından Niyazi küçəsi üzrə İstiqlaliyyət küçəsi ilə kəsişənədək, İstiqlaliyyət küçəsi üzrə Hüsü Hacıyev küçəsi ilə kəsişənədək, Hüsü Hacıyev küçəsi üzrə Nizami küçəsi ilə kəsişənədək, Nizami küçəsi üzrə şərq istiqamətində Rixard Zorge küçəsi ilə kəsişənədək, Rixard Zorge küçəsi üzrə cənub istiqamətində küçənin dənizin sahil xətti ilə kəsişməsinədək, sahil xətti üzrə qərb istiqamətində Əl Oyunları stadionunadək.</v>
      </c>
      <c r="C7" s="124"/>
      <c r="D7" s="124"/>
      <c r="E7" s="124"/>
      <c r="F7" s="124"/>
      <c r="G7" s="124"/>
      <c r="H7" s="124"/>
      <c r="I7" s="124"/>
      <c r="J7" s="124"/>
      <c r="K7" s="58" t="str">
        <f>'1'!I1</f>
        <v>Zona 1</v>
      </c>
    </row>
    <row r="8" spans="2:11" s="87" customFormat="1" ht="180.75" customHeight="1" x14ac:dyDescent="0.25">
      <c r="B8" s="124" t="str">
        <f>'1'!H2</f>
        <v>Hüsü Hacıyev küçəsinin Nizami küçəsi ilə kəsişməsindən başlayaraq, şimal istiqamətində Hüsü Hacıyev küçəsi üzrə Füzuli küçəsi ilə kəsişənədək, Füzuli küçəsi üzrə Rəşid Behbudov küçəsi ilə kəsişənədək, Rəşid Behbudov küçəsi üzrə şimal istiqamətində Süleyman Rəhimov küçəsi ilə kəsişənədək, Süleyman Rəhimov küçəsi üzrə şərq istiqamətində Xətai prospekti ilə kəsişənədək, bu kəsişmə yerindən metronun “28 May” stansiyası və Dəmir Yolu Vağzalı daxil olmaqla, Puşkin küçəsi üzrə Nizami küçəsi ilə kəsişənədək, Nizami küçəsi üzrə qərb istiqamətində küçənin Hüsü Hacıyev küçəsi ilə kəsişdiyi yerədək.</v>
      </c>
      <c r="C8" s="124"/>
      <c r="D8" s="124"/>
      <c r="E8" s="124"/>
      <c r="F8" s="124"/>
      <c r="G8" s="124"/>
      <c r="H8" s="124"/>
      <c r="I8" s="124"/>
      <c r="J8" s="124"/>
      <c r="K8" s="58" t="str">
        <f>'1'!I2</f>
        <v>Zona 2</v>
      </c>
    </row>
    <row r="9" spans="2:11" s="87" customFormat="1" ht="180.75" customHeight="1" x14ac:dyDescent="0.25">
      <c r="B9" s="124" t="str">
        <f>'1'!H3</f>
        <v>Şəhidlər Xiyabanından başlayaraq, şimal istiqamətində Mehdi Hüseyn küçəsi üzrə Nəriman Nərimanov prospektinədək, Nəriman Nərimanov prospekti üzrə İnşaatçılar prospekti ilə kəsişənədək, İnşaatçılar prospekti üzrə İzmir küçəsi ilə kəsişənədək, İzmir küçəsi üzrə Tbilisi prospekti ilə kəsişənədək, Tbilisi prospekti üzrə cənub istiqamətində Bakıxanov küçəsi ilə kəsişənədək, Bakıxanov küçəsi üzrə şərq istiqamətində Azadlıq prospekti ilə kəsişənədək, Azadlıq prospekti üzrə şimal istiqamətində akademik Həsən Əliyev küçəsi ilə kəsişənədək, akademik Həsən Əliyev küçəsi üzrə şərq istiqamətində Aşıq Molla küçəsi ilə kəsişənədək, Aşıq Molla küçəsi üzrə cənub istiqamətində Fətəli xan Xoyski prospekti ilə kəsişənədək, Fətəli xan Xoyski prospekti üzrə şərq istiqamətində Əhməd Rəcəbli küçəsi ilə kəsişənədək, Əhməd Rəcəbli küçəsi üzrə şimal istiqamətində Yusif Vəzir Çəmənzəminli küçəsi ilə kəsişənədək, Yusif Vəzir Çəmənzəminli küçəsi üzrə Ağa Nemətulla küçəsi ilə kəsişənədək, Ağa Nemətulla küçəsi üzrə cənub istiqamətində Heydər Əliyev prospekti ilə kəsişənədək, Heydər Əliyev prospekti üzrə qərb istiqamətində Babək prospekti ilə kəsişənədək, Babək prospekti üzrə şərq istiqamətində Nəcəfqulu Rəfiyev küçəsi ilə kəsişənədək, Nəcəfqulu Rəfiyev küçəsi üzrə cənub istiqamətində Süleyman Vəzirov küçəsi ilə kəsişənədək, Süleyman Vəzirov küçəsi üzrə şərq istiqamətində Xaqani Rüstəmov küçəsi ilə kəsişənədək, Xaqani Rüstəmov küçəsi üzrə cənub istiqamətində Dənizkənarı küçəni kəsərək keçən düz xəttin dənizin sahil xətti ilə kəsişməsinədək, dənizin sahil xətti üzrə qərb istiqamətində Rixard Zorge küçəsi ilə kəsişənədək, Rixard Zorge küçəsi üzrə şimal istiqamətində Nizami küçəsi ilə kəsişənədək, Nizami küçəsi üzrə qərb istiqamətində Puşkin küçəsi ilə kəsişənədək, Puşkin küçəsi üzrə şimal istiqamətində Dəmir Yolu Vağzalının şərq tərəfindən keçərək Süleyman Rəhimov küçəsi ilə kəsişənədək, Süleyman Rəhimov küçəsi üzrə qərb istiqamətində Rəşid Behbudov küçəsi ilə kəsişənədək, Rəşid Behbudov küçəsi üzrə cənub istiqamətində Füzuli küçəsi ilə kəsişənədək, Füzuli küçəsi üzrə qərb istiqamətində Hüsü Hacıyev küçəsi ilə kəsişənədək, Hüsü Hacıyev küçəsi üzrə cənub istiqamətində İstiqlaliyyət küçəsi ilə kəsişənədək, İstiqlaliyyət küçəsi üzrə qərb istiqamətində Niyazi küçəsi ilə kəsişənədək, Niyazi küçəsi üzrə cənub istiqamətində Mikayıl Hüseynov prospekti ilə kəsişənədək, Mikayıl Hüseynov prospekti üzrə qərb istiqamətində Əl Oyunları stadionunadək, Əl Oyunları stadionundan Gülüstan sarayının yanından keçən xətlə Şəhidlər Xiyabanınadək.</v>
      </c>
      <c r="C9" s="124"/>
      <c r="D9" s="124"/>
      <c r="E9" s="124"/>
      <c r="F9" s="124"/>
      <c r="G9" s="124"/>
      <c r="H9" s="124"/>
      <c r="I9" s="124"/>
      <c r="J9" s="124"/>
      <c r="K9" s="58" t="str">
        <f>'1'!I3</f>
        <v>Zona 3</v>
      </c>
    </row>
    <row r="10" spans="2:11" s="87" customFormat="1" ht="180.75" customHeight="1" x14ac:dyDescent="0.25">
      <c r="B10" s="124" t="str">
        <f>'1'!H4</f>
        <v>Şəhidlər Xiyabanından başlayaraq, Azərbaycan Respublikasının Milli Məclisi və hərbi hissənin stadionu daxil olmaqla, şimal istiqamətində Yasamal rayonunun inzibati sərhədi üzrə Mətbuat prospekti ilə kəsişənədək, Mətbuat və Həsən bəy Zərdabi prospektləri üzrə şimal istiqamətində Akim Abbasov küçəsi ilə kəsişənədək, Akim Abbasov küçəsi üzrə şərq istiqamətində Azad Mirzəyev küçəsi ilə kəsişənədək, Azad Mirzəyev küçəsi üzrə cənub istiqamətində İnşaatçılar və Nəriman Nərimanov prospektləri kəsişənədək, Nəriman Nərimanov prospekti üzrə cənub istiqamətində Mehdi Hüseyn küçəsi ilə kəsişənədək, Mehdi Hüseyn küçəsi üzrə cənub istiqamətində Şəhidlər Xiyabanınadək.</v>
      </c>
      <c r="C10" s="124"/>
      <c r="D10" s="124"/>
      <c r="E10" s="124"/>
      <c r="F10" s="124"/>
      <c r="G10" s="124"/>
      <c r="H10" s="124"/>
      <c r="I10" s="124"/>
      <c r="J10" s="124"/>
      <c r="K10" s="58" t="str">
        <f>'1'!I4</f>
        <v>Zona 4</v>
      </c>
    </row>
    <row r="11" spans="2:11" s="87" customFormat="1" ht="180.75" customHeight="1" x14ac:dyDescent="0.25">
      <c r="B11" s="124" t="str">
        <f>'1'!H5</f>
        <v>Metronun “20 Yanvar” stansiyasından başlayaraq, cənub istiqamətində Tbilisi prospekti üzrə İzmir küçəsi ilə kəsişənədək, İzmir küçəsi üzrə cənub istiqamətində İnşaatçılar prospekti ilə kəsişənədək, İnşaatçılar prospekti üzrə cənub istiqamətində Azad Mirzəyev küçəsi ilə kəsişənədək, Azad Mirzəyev küçəsi üzrə şimal istiqamətində Akim Abbasov küçəsi ilə kəsişənədək, Akim Abbasov küçəsi üzrə qərb istiqamətində Həsən bəy Zərdabi prospekti ilə kəsişənədək, Həsən bəy Zərdabi və Mətbuat prospektləri üzrə cənub istiqamətində Abbas mirzə Şərifzadə küçəsi ilə kəsişənədək, Abbas mirzə Şərifzadə küçəsi üzrə şimal istiqamətində Müzəffər Həsənov küçəsi ilə kəsişənədək, Müzəffər Həsənov küçəsi üzrə qərb istiqamətində Ülvi Bünyadzadə küçəsi ilə kəsişənədək, Ülvi Bünyadzadə küçəsi üzrə şimal-şərq istiqamətində Moskva prospekti ilə kəsişənədək, Moskva prospekti üzrə cənub istiqamətində metronun “20 Yanvar” stansiyasınadək.</v>
      </c>
      <c r="C11" s="124"/>
      <c r="D11" s="124"/>
      <c r="E11" s="124"/>
      <c r="F11" s="124"/>
      <c r="G11" s="124"/>
      <c r="H11" s="124"/>
      <c r="I11" s="124"/>
      <c r="J11" s="124"/>
      <c r="K11" s="58" t="str">
        <f>'1'!I5</f>
        <v>Zona 5</v>
      </c>
    </row>
    <row r="12" spans="2:11" s="87" customFormat="1" ht="180.75" customHeight="1" x14ac:dyDescent="0.25">
      <c r="B12" s="124" t="str">
        <f>'1'!H6</f>
        <v>İzmir küçəsinin Tbilisi prospekti ilə kəsişməsindən başlayaraq, Tbilisi prospekti üzrə cənub istiqamətində Bakıxanov küçəsi ilə kəsişənədək, Bakıxanov küçəsi üzrə şərq istiqamətində Azadlıq prospekti ilə kəsişənədək, Azadlıq prospekti üzrə şimal istiqamətində akademik Həsən Əliyev küçəsi ilə kəsişənədək, akademik Həsən Əliyev küçəsi üzrə şərq istiqamətində Aşıq Molla küçəsi ilə kəsişənədək, Aşıq Molla küçəsi üzrə cənub istiqamətində Fətəli xan Xoyski prospekti ilə kəsişənədək, Fətəli xan Xoyski prospekti üzrə şərq istiqamətində Əhməd Rəcəbli küçəsi ilə kəsişənədək, Əhməd Rəcəbli küçəsi üzrə şimal istiqamətində Ziya Bünyadov prospekti ilə kəsişənədək, Ziya Bünyadov prospekti üzrə qərb istiqamətində Rəşid Məmmədov küçəsi ilə kəsişənədək, Rəşid Məmmədov küçəsi üzrə şimal istiqamətində Hüseyn Seyidzadə küçəsi ilə kəsişənədək, Hüseyn Seyidzadə küçəsi üzrə şimal istiqamətində 20 Yanvar küçəsi ilə kəsişənədək, 20 Yanvar küçəsi üzrə qərb istiqamətində Moskva prospekti ilə kəsişənədək.</v>
      </c>
      <c r="C12" s="124"/>
      <c r="D12" s="124"/>
      <c r="E12" s="124"/>
      <c r="F12" s="124"/>
      <c r="G12" s="124"/>
      <c r="H12" s="124"/>
      <c r="I12" s="124"/>
      <c r="J12" s="124"/>
      <c r="K12" s="58" t="str">
        <f>'1'!I6</f>
        <v>Zona 6.1</v>
      </c>
    </row>
    <row r="13" spans="2:11" s="87" customFormat="1" ht="180.75" customHeight="1" x14ac:dyDescent="0.25">
      <c r="B13" s="124" t="str">
        <f>'1'!H7</f>
        <v>2-ci köndələn küçəsinin Heydər Əliyev prospekti ilə kəsişməsindən başlayaraq, şərq istiqamətində Nizami rayonunun inzibati sərhədi boyunca metronun “Koroğlu” stansiyasınadək, metronun “Koroğlu” stansiyasından başlayaraq, cənub istiqamətində Qara Qarayev prospekti üzrə Bəhruz Nuriyev küçəsi ilə kəsişənədək, Naxçıvanski küçəsi ilə kəsişənədək, Naxçıvanski küçəsi üzrə şərq istiqamətində Elşən Süleymanov küçəsi ilə kəsişənədək, Elşən Süleymanov küçəsi üzrə cənub istiqamətində Babək prospekti ilə kəsişənədək, Babək prospekti üzrə qərb istiqamətində Bəkir Çobanzadə küçəsi ilə kəsişənədək, Bəkir Çobanzadə küçəsi üzrə şimal istiqamətində Rüstəm Rüstəmov küçəsi ilə kəsişənədək, Rüstəm Rüstəmov küçəsi üzrə qərb istiqamətində Mikayıl Əliyev küçəsi ilə kəsişənədək, Mikayıl Əliyev küçəsi üzrə şimal istiqamətində dəmiryol xətti ilə kəsişənədək, dəmiryol xətti üzrə qərb istiqamətində 9-cu köndələn küçəsi ilə kəsişənədək, 9-cu köndələn küçəsi üzrə Pəhlivan Fərzəliyev küçəsi ilə kəsişənədək, qərb istiqamətində Pəhlivan Fərzəliyev küçəsi üzrə 2-ci köndələn küçəsi ilə kəsişənədək, 2-ci köndələn küçəsi üzrə bu küçənin Heydər Əliyev prospekti ilə kəsişdiyi yerədək.</v>
      </c>
      <c r="C13" s="124"/>
      <c r="D13" s="124"/>
      <c r="E13" s="124"/>
      <c r="F13" s="124"/>
      <c r="G13" s="124"/>
      <c r="H13" s="124"/>
      <c r="I13" s="124"/>
      <c r="J13" s="124"/>
      <c r="K13" s="58" t="str">
        <f>'1'!I7</f>
        <v>Zona 6.2</v>
      </c>
    </row>
    <row r="14" spans="2:11" s="87" customFormat="1" ht="180.75" customHeight="1" x14ac:dyDescent="0.25">
      <c r="B14" s="124" t="str">
        <f>'1'!H8</f>
        <v>Əl Oyunları stadionundan başlayaraq, şimal-şərq istiqamətində 3-cü zonanın sərhədi üzrə Gülüstan sarayının yanından keçən xətlə Şəhidlər Xiyabanınadək, Şəhidlər Xiyabanından şimal istiqamətində 4-cü zonanın Azərbaycan Respublikası Milli Məclisinin və hərbi hissənin stadionunun yanından keçən sərhədi ilə Səbail rayonunun inzibati sərhədinin Mətbuat prospekti və Mikayıl Müşfiq küçəsi ilə kəsişənədək, bu kəsişmə yerindən qərb istiqamətində Səbail rayonunun inzibati sərhədi üzrə cənub-qərb istiqamətində davam edir və bu rayonun digər zonalarla əhatə olunmayan ərazisini əhatə edir.</v>
      </c>
      <c r="C14" s="124"/>
      <c r="D14" s="124"/>
      <c r="E14" s="124"/>
      <c r="F14" s="124"/>
      <c r="G14" s="124"/>
      <c r="H14" s="124"/>
      <c r="I14" s="124"/>
      <c r="J14" s="124"/>
      <c r="K14" s="58" t="str">
        <f>'1'!I8</f>
        <v>Zona 6.3</v>
      </c>
    </row>
    <row r="15" spans="2:11" s="87" customFormat="1" ht="180.75" customHeight="1" x14ac:dyDescent="0.25">
      <c r="B15" s="124" t="str">
        <f>'1'!H9</f>
        <v>Heydər Əliyev Beynəlxalq Aeroportunun və aeroport yarmarkasının yerləşdiyi ərazi.</v>
      </c>
      <c r="C15" s="124"/>
      <c r="D15" s="124"/>
      <c r="E15" s="124"/>
      <c r="F15" s="124"/>
      <c r="G15" s="124"/>
      <c r="H15" s="124"/>
      <c r="I15" s="124"/>
      <c r="J15" s="124"/>
      <c r="K15" s="58" t="str">
        <f>'1'!I9</f>
        <v>Zona 6.4</v>
      </c>
    </row>
    <row r="16" spans="2:11" s="87" customFormat="1" ht="180.75" customHeight="1" x14ac:dyDescent="0.25">
      <c r="B16" s="124" t="str">
        <f>'1'!H10</f>
        <v>Metronun “20 Yanvar” stansiyasından başlayaraq, şimal istiqamətində Moskva prospekti üzrə 20 Yanvar küçəsi ilə kəsişənədək, 20 Yanvar küçəsi üzrə şərq istiqamətində Hüseyn Seyidzadə küçəsi ilə kəsişənədək, Hüseyn Seyidzadə küçəsi üzrə şərq istiqamətində Rəşid Məmmədov küçəsi ilə kəsişənədək, Rəşid Məmmədov küçəsi üzrə cənub istiqamətində Ziya Bünyadov prospekti ilə kəsişənədək, Ziya Bünyadov prospekti üzrə şərq istiqamətində Əhməd Rəcəbli küçəsi ilə kəsişənədək, Əhməd Rəcəbli küçəsi üzrə cənub istiqamətində Yusif Vəzir Çəmənzəminli küçəsi ilə kəsişənədək, Yusif Vəzir Çəmənzəminli küçəsi üzrə şərq istiqamətində Ağa Nemətulla küçəsi ilə kəsişənədək, Ağa Nemətulla küçəsi üzrə cənub istiqamətində Heydər Əliyev prospekti ilə kəsişənədək, Heydər Əliyev prospekti üzrə qərb istiqamətində Babək prospekti ilə kəsişənədək, Babək prospekti üzrə şərq istiqamətində Bəkir Çobanzadə küçəsi ilə kəsişənədək, Bəkir Çobanzadə küçəsi üzrə şimal istiqamətində Rüstəm Rüstəmov küçəsi ilə kəsişənədək, Rüstəm Rüstəmov küçəsi üzrə qərb istiqamətində Mikayıl Əliyev küçəsi ilə kəsişənədək, Mikayıl Əliyev küçəsi üzrə şimal istiqamətində dəmiryol xətti ilə kəsişənədək, dəmiryol xətti üzrə qərb istiqamətində 9-cu köndələn küçəsi ilə kəsişənədək, 9-cu köndələn küçəsi üzrə Pəhlivan Fərzəliyev küçəsi ilə kəsişənədək, qərb istiqamətində Pəhlivan Fərzəliyev küçəsi üzrə 2-ci köndələn küçəsi ilə kəsişənədək, 2-ci köndələn küçəsi üzrə şimal istiqamətində Nərimanov rayonunun sərhədi ilə kəsişənədək, Nərimanov rayonunun sərhədi üzrə şərq istiqamətində Böyük Şor gölünün sahil xətti ilə kəsişənədək, Böyük Şor gölünün sahil xətti üzrə qərb istiqamətində Nərimanov, Binəqədi rayonlarının sərhədləri kəsişənədək davam edir və Binəqədi, Nəsimi rayonlarının digər zonalarla əhatə olunmayan ərazilərini əhatə edir.</v>
      </c>
      <c r="C16" s="124"/>
      <c r="D16" s="124"/>
      <c r="E16" s="124"/>
      <c r="F16" s="124"/>
      <c r="G16" s="124"/>
      <c r="H16" s="124"/>
      <c r="I16" s="124"/>
      <c r="J16" s="124"/>
      <c r="K16" s="58" t="str">
        <f>'1'!I10</f>
        <v>Zona 7</v>
      </c>
    </row>
    <row r="17" spans="2:11" s="87" customFormat="1" ht="180.75" customHeight="1" x14ac:dyDescent="0.25">
      <c r="B17" s="124" t="str">
        <f>'1'!H11</f>
        <v>Dənizin sahil xəttindən başlayan və şimal istiqamətində Xaqani Rüstəmov küçəsi boyunca keçən düz xəttin Süleyman Vəzirov küçəsi ilə kəsişməsinədək, Süleyman Vəzirov küçəsi üzrə qərb istiqamətində Nəcəfqulu Rəfiyev küçəsi ilə kəsişənədək, Nəcəfqulu Rəfiyev küçəsi üzrə şimal istiqamətində Babək prospekti ilə kəsişənədək, Babək prospekti üzrə şərq istiqamətində Elşən Süleymanov küçəsi ilə kəsişənədək, Elşən Süleymanov küçəsi üzrə şimal istiqamətində Naxçıvanski küçəsi ilə kəsişənədək, Naxçıvanski küçəsi üzrə qərb istiqamətində Qara Qarayev prospekti ilə kəsişənədək, Qara Qarayev prospekti üzrə şimal istiqamətində Böyük Şor küçəsi ilə kəsişənədək, Böyük Şor küçəsi üzrə şimal istiqamətində Nərimanov rayonunun sərhədi ilə kəsişənədək, Nərimanov rayonunun sərhədi üzrə şimal istiqamətində Böyük Şor gölünün sahilinədək, Böyük Şor gölünün sahili üzrə şərq istiqamətində Böyük Şor şosesi ilə kəsişənədək, Böyük Şor şosesi üzrə şimal istiqamətində Sabunçu dairəsinədək, Sabunçu dairəsindən şəhər şosesi üzrə şimal istiqamətində Sabunçu qəsəbəsinin şimal sərhədi boyunca şərqə doğru Suraxanı rayonunun sərhədi ilə kəsişənədək, bu kəsişmə yerindən Suraxanı rayonunun sərhədi üzrə cənub istiqamətində sərhədin Məmmədhəsən Hacınski küçəsi ilə kəsişməsinədək, Məmmədhəsən Hacınski küçəsinin Nizami İsmayılov küçəsi ilə kəsişənədək, Nizami İsmayılov küçəsi üzrə qərb istiqamətində Əhməd Möhbalıyev prospekti ilə kəsişənədək, Əhməd Möhbalıyev prospekti üzrə cənub istiqamətində Xətai rayonunun sərhədi ilə kəsişənədək, bu kəsişmə yerindən Xətai rayonunun sərhədi üzrə cənub istiqamətində davam edərək, bu rayonun digər zonalarla əhatə olunmayan ərazisini əhatə edir.</v>
      </c>
      <c r="C17" s="124"/>
      <c r="D17" s="124"/>
      <c r="E17" s="124"/>
      <c r="F17" s="124"/>
      <c r="G17" s="124"/>
      <c r="H17" s="124"/>
      <c r="I17" s="124"/>
      <c r="J17" s="124"/>
      <c r="K17" s="58" t="str">
        <f>'1'!I11</f>
        <v>Zona 8</v>
      </c>
    </row>
    <row r="18" spans="2:11" s="87" customFormat="1" ht="180.75" customHeight="1" x14ac:dyDescent="0.25">
      <c r="B18" s="124" t="str">
        <f>'1'!H12</f>
        <v>Babək prospektinin 3-cü dairəvi küçə ilə kəsişdiyi yerdən başlayaraq, dəmiryol xətti üzrə cənub istiqamətində Aşıq Ələsgər küçəsinədək, Aşıq Ələsgər küçəsi üzrə şərq istiqamətində Məhəmməd Hadi küçəsi ilə kəsişənədək, Məhəmməd Hadi küçəsi üzrə şimal istiqamətində Babək prospekti ilə kəsişənədək, Babək prospekti üzrə qərb istiqamətində prospektin 3-cü dairəvi küçə ilə kəsişməsinədək.</v>
      </c>
      <c r="C18" s="124"/>
      <c r="D18" s="124"/>
      <c r="E18" s="124"/>
      <c r="F18" s="124"/>
      <c r="G18" s="124"/>
      <c r="H18" s="124"/>
      <c r="I18" s="124"/>
      <c r="J18" s="124"/>
      <c r="K18" s="58" t="str">
        <f>'1'!I12</f>
        <v>Zona 9.1</v>
      </c>
    </row>
    <row r="19" spans="2:11" s="87" customFormat="1" ht="180.75" customHeight="1" x14ac:dyDescent="0.25">
      <c r="B19" s="124" t="str">
        <f>'1'!H13</f>
        <v>Suraxanı rayonunun Əmircan və Bülbülə qəsəbələri və bu rayonun digər zonalarla əhatə olunmayan əraziləri.</v>
      </c>
      <c r="C19" s="124"/>
      <c r="D19" s="124"/>
      <c r="E19" s="124"/>
      <c r="F19" s="124"/>
      <c r="G19" s="124"/>
      <c r="H19" s="124"/>
      <c r="I19" s="124"/>
      <c r="J19" s="124"/>
      <c r="K19" s="58" t="str">
        <f>'1'!I13</f>
        <v>Zona 9.2</v>
      </c>
    </row>
    <row r="20" spans="2:11" s="87" customFormat="1" ht="180.75" customHeight="1" x14ac:dyDescent="0.25">
      <c r="B20" s="124" t="str">
        <f>'1'!H14</f>
        <v>Yasamal rayonunun digər zonalarla əhatə olunmayan hissəsi.</v>
      </c>
      <c r="C20" s="124"/>
      <c r="D20" s="124"/>
      <c r="E20" s="124"/>
      <c r="F20" s="124"/>
      <c r="G20" s="124"/>
      <c r="H20" s="124"/>
      <c r="I20" s="124"/>
      <c r="J20" s="124"/>
      <c r="K20" s="58" t="str">
        <f>'1'!I14</f>
        <v>Zona 10.1</v>
      </c>
    </row>
    <row r="21" spans="2:11" ht="180.75" customHeight="1" x14ac:dyDescent="0.25">
      <c r="B21" s="124" t="str">
        <f>'1'!H15</f>
        <v>Zuğulba, Buzovna, Mərdəkan, Şüvəlan, Lökbatan, Hövsan, Binə, Maştağa, Nardaran qəsəbələri.</v>
      </c>
      <c r="C21" s="124"/>
      <c r="D21" s="124"/>
      <c r="E21" s="124"/>
      <c r="F21" s="124"/>
      <c r="G21" s="124"/>
      <c r="H21" s="124"/>
      <c r="I21" s="124"/>
      <c r="J21" s="124"/>
      <c r="K21" s="58" t="str">
        <f>'1'!I15</f>
        <v>Zona 10.2</v>
      </c>
    </row>
    <row r="22" spans="2:11" ht="180.75" customHeight="1" x14ac:dyDescent="0.25">
      <c r="B22" s="124" t="str">
        <f>'1'!H16</f>
        <v>Binəqədi rayonunun Binəqədi qəsəbəsinin cənub sərhədi üzrə şərqdən qərbə doğru keçən xəttin şimalında yerləşən və digər zonalarda göstərilməyən ərazisi.</v>
      </c>
      <c r="C22" s="124"/>
      <c r="D22" s="124"/>
      <c r="E22" s="124"/>
      <c r="F22" s="124"/>
      <c r="G22" s="124"/>
      <c r="H22" s="124"/>
      <c r="I22" s="124"/>
      <c r="J22" s="124"/>
      <c r="K22" s="58" t="str">
        <f>'1'!I16</f>
        <v>Zona 10.3</v>
      </c>
    </row>
    <row r="23" spans="2:11" ht="180.75" customHeight="1" x14ac:dyDescent="0.25">
      <c r="B23" s="124" t="str">
        <f>'1'!H17</f>
        <v>Pirallahı rayonunun ərazisi.</v>
      </c>
      <c r="C23" s="124"/>
      <c r="D23" s="124"/>
      <c r="E23" s="124"/>
      <c r="F23" s="124"/>
      <c r="G23" s="124"/>
      <c r="H23" s="124"/>
      <c r="I23" s="124"/>
      <c r="J23" s="124"/>
      <c r="K23" s="58" t="str">
        <f>'1'!I17</f>
        <v>Zona 10.4</v>
      </c>
    </row>
    <row r="24" spans="2:11" ht="180.75" customHeight="1" x14ac:dyDescent="0.25">
      <c r="B24" s="124" t="str">
        <f>'1'!H18</f>
        <v>Zığ, Sahil, Ramana, Zabrat qəsəbələri.</v>
      </c>
      <c r="C24" s="124"/>
      <c r="D24" s="124"/>
      <c r="E24" s="124"/>
      <c r="F24" s="124"/>
      <c r="G24" s="124"/>
      <c r="H24" s="124"/>
      <c r="I24" s="124"/>
      <c r="J24" s="124"/>
      <c r="K24" s="58" t="str">
        <f>'1'!I18</f>
        <v>Zona 11</v>
      </c>
    </row>
    <row r="25" spans="2:11" ht="180.75" customHeight="1" x14ac:dyDescent="0.25">
      <c r="B25" s="124" t="str">
        <f>'1'!H19</f>
        <v>Qaradağ, Xəzər və Sabunçu rayonlarının digər zonalarla əhatə olunmayan əraziləri.</v>
      </c>
      <c r="C25" s="124"/>
      <c r="D25" s="124"/>
      <c r="E25" s="124"/>
      <c r="F25" s="124"/>
      <c r="G25" s="124"/>
      <c r="H25" s="124"/>
      <c r="I25" s="124"/>
      <c r="J25" s="124"/>
      <c r="K25" s="58" t="str">
        <f>'1'!I19</f>
        <v>Zona 12</v>
      </c>
    </row>
    <row r="26" spans="2:11" x14ac:dyDescent="0.25">
      <c r="B26" s="125"/>
      <c r="C26" s="125"/>
      <c r="D26" s="125"/>
      <c r="E26" s="125"/>
      <c r="F26" s="125"/>
      <c r="G26" s="125"/>
      <c r="H26" s="125"/>
      <c r="I26" s="125"/>
      <c r="J26" s="125"/>
      <c r="K26" s="58"/>
    </row>
    <row r="27" spans="2:11" x14ac:dyDescent="0.25">
      <c r="B27" s="125"/>
      <c r="C27" s="125"/>
      <c r="D27" s="125"/>
      <c r="E27" s="125"/>
      <c r="F27" s="125"/>
      <c r="G27" s="125"/>
      <c r="H27" s="125"/>
      <c r="I27" s="125"/>
      <c r="J27" s="125"/>
      <c r="K27" s="58"/>
    </row>
    <row r="28" spans="2:11" x14ac:dyDescent="0.25">
      <c r="B28" s="125"/>
      <c r="C28" s="125"/>
      <c r="D28" s="125"/>
      <c r="E28" s="125"/>
      <c r="F28" s="125"/>
      <c r="G28" s="125"/>
      <c r="H28" s="125"/>
      <c r="I28" s="125"/>
      <c r="J28" s="125"/>
      <c r="K28" s="58"/>
    </row>
    <row r="29" spans="2:11" x14ac:dyDescent="0.25">
      <c r="B29" s="125"/>
      <c r="C29" s="125"/>
      <c r="D29" s="125"/>
      <c r="E29" s="125"/>
      <c r="F29" s="125"/>
      <c r="G29" s="125"/>
      <c r="H29" s="125"/>
      <c r="I29" s="125"/>
      <c r="J29" s="125"/>
      <c r="K29" s="58"/>
    </row>
    <row r="30" spans="2:11" x14ac:dyDescent="0.25">
      <c r="B30" s="125"/>
      <c r="C30" s="125"/>
      <c r="D30" s="125"/>
      <c r="E30" s="125"/>
      <c r="F30" s="125"/>
      <c r="G30" s="125"/>
      <c r="H30" s="125"/>
      <c r="I30" s="125"/>
      <c r="J30" s="125"/>
      <c r="K30" s="58"/>
    </row>
    <row r="31" spans="2:11" x14ac:dyDescent="0.25">
      <c r="B31" s="125"/>
      <c r="C31" s="125"/>
      <c r="D31" s="125"/>
      <c r="E31" s="125"/>
      <c r="F31" s="125"/>
      <c r="G31" s="125"/>
      <c r="H31" s="125"/>
      <c r="I31" s="125"/>
      <c r="J31" s="125"/>
      <c r="K31" s="58"/>
    </row>
  </sheetData>
  <sheetProtection algorithmName="SHA-512" hashValue="xzkdd+IeR3xEVGjw7wpxeIhe8ZKPOeuCPvQjkKSsU9a0k1C7ncFZX8qvlz6J7UnahzpppT9QXg38ytf/TCvo6g==" saltValue="K/ioG2kS9LWObSolTcmb7g==" spinCount="100000" sheet="1" objects="1" scenarios="1"/>
  <protectedRanges>
    <protectedRange sqref="D3:H3" name="Диапазон1"/>
  </protectedRanges>
  <mergeCells count="30">
    <mergeCell ref="B27:J27"/>
    <mergeCell ref="B28:J28"/>
    <mergeCell ref="B29:J29"/>
    <mergeCell ref="B30:J30"/>
    <mergeCell ref="B31:J31"/>
    <mergeCell ref="B26:J26"/>
    <mergeCell ref="B3:C3"/>
    <mergeCell ref="D3:G3"/>
    <mergeCell ref="B6:J6"/>
    <mergeCell ref="B7:J7"/>
    <mergeCell ref="B8:J8"/>
    <mergeCell ref="B9:J9"/>
    <mergeCell ref="B10:J10"/>
    <mergeCell ref="B22:J22"/>
    <mergeCell ref="B11:J11"/>
    <mergeCell ref="B12:J12"/>
    <mergeCell ref="B13:J13"/>
    <mergeCell ref="B14:J14"/>
    <mergeCell ref="B15:J15"/>
    <mergeCell ref="B16:J16"/>
    <mergeCell ref="B17:J17"/>
    <mergeCell ref="B2:H2"/>
    <mergeCell ref="B4:H4"/>
    <mergeCell ref="B23:J23"/>
    <mergeCell ref="B24:J24"/>
    <mergeCell ref="B25:J25"/>
    <mergeCell ref="B18:J18"/>
    <mergeCell ref="B19:J19"/>
    <mergeCell ref="B20:J20"/>
    <mergeCell ref="B21:J21"/>
  </mergeCells>
  <conditionalFormatting sqref="B7:J7">
    <cfRule type="cellIs" dxfId="3" priority="6" operator="notEqual">
      <formula>""</formula>
    </cfRule>
  </conditionalFormatting>
  <conditionalFormatting sqref="K7">
    <cfRule type="cellIs" dxfId="2" priority="5" operator="notEqual">
      <formula>""</formula>
    </cfRule>
  </conditionalFormatting>
  <conditionalFormatting sqref="B8:J25">
    <cfRule type="cellIs" dxfId="1" priority="2" operator="notEqual">
      <formula>""</formula>
    </cfRule>
  </conditionalFormatting>
  <conditionalFormatting sqref="K8:K25">
    <cfRule type="cellIs" dxfId="0" priority="1" operator="notEqual">
      <formula>""</formula>
    </cfRule>
  </conditionalFormatting>
  <hyperlinks>
    <hyperlink ref="I3"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Q31"/>
  <sheetViews>
    <sheetView topLeftCell="H1" workbookViewId="0">
      <selection activeCell="N22" sqref="N22"/>
    </sheetView>
  </sheetViews>
  <sheetFormatPr defaultRowHeight="15" x14ac:dyDescent="0.25"/>
  <cols>
    <col min="1" max="4" width="9.140625" style="2"/>
    <col min="5" max="5" width="31.5703125" style="2" customWidth="1"/>
    <col min="6" max="6" width="10.7109375" style="2" customWidth="1"/>
    <col min="7" max="7" width="3.42578125" style="4" customWidth="1"/>
    <col min="8" max="8" width="25.5703125" style="2" customWidth="1"/>
    <col min="9" max="9" width="9.140625" style="2"/>
    <col min="10" max="10" width="3.42578125" style="2" customWidth="1"/>
    <col min="11" max="11" width="116" style="1" bestFit="1" customWidth="1"/>
    <col min="12" max="12" width="9.140625" style="1"/>
    <col min="13" max="13" width="2.85546875" style="2" customWidth="1"/>
    <col min="14" max="14" width="27.28515625" style="2" customWidth="1"/>
    <col min="15" max="15" width="32" style="2" bestFit="1" customWidth="1"/>
    <col min="16" max="16" width="2.5703125" style="2" customWidth="1"/>
    <col min="17" max="17" width="124" style="40" customWidth="1"/>
    <col min="18" max="16384" width="9.140625" style="2"/>
  </cols>
  <sheetData>
    <row r="1" spans="1:17" ht="15.75" thickBot="1" x14ac:dyDescent="0.3">
      <c r="A1" s="3">
        <f>MAX(B:B)</f>
        <v>19</v>
      </c>
      <c r="B1" s="2">
        <f>IF(D1="",0,1)</f>
        <v>1</v>
      </c>
      <c r="C1" s="2">
        <v>1</v>
      </c>
      <c r="D1" s="2" t="str">
        <f>IF(IFERROR(SEARCH('Zona üzrə axtarış'!$D$3,E1),0)=0,"","var")</f>
        <v>var</v>
      </c>
      <c r="E1" s="29" t="s">
        <v>18</v>
      </c>
      <c r="F1" s="21" t="s">
        <v>4</v>
      </c>
      <c r="H1" s="32" t="str">
        <f>IF(C1&lt;=$A$1,VLOOKUP(C1,$B$1:$F$19,4,0),"")</f>
        <v>Əl Oyunları Stadionundan başlayaraq, şimal-şərq istiqamətində Mikayıl Hüseynov prospekti üzrə Azneft meydanına qədər, Azneft meydanından Niyazi küçəsi üzrə İstiqlaliyyət küçəsi ilə kəsişənədək, İstiqlaliyyət küçəsi üzrə Hüsü Hacıyev küçəsi ilə kəsişənədək, Hüsü Hacıyev küçəsi üzrə Nizami küçəsi ilə kəsişənədək, Nizami küçəsi üzrə şərq istiqamətində Rixard Zorge küçəsi ilə kəsişənədək, Rixard Zorge küçəsi üzrə cənub istiqamətində küçənin dənizin sahil xətti ilə kəsişməsinədək, sahil xətti üzrə qərb istiqamətində Əl Oyunları stadionunadək.</v>
      </c>
      <c r="I1" s="33" t="str">
        <f>IF(C1&lt;=$A$1,VLOOKUP(C1,$B$1:$F$19,5,0),"")</f>
        <v>Zona 1</v>
      </c>
      <c r="K1" s="25" t="s">
        <v>38</v>
      </c>
      <c r="L1" s="12"/>
      <c r="N1" s="19">
        <f>IFERROR(IF(N9=1,VLOOKUP('Verginin hesablanması'!$G$15,$K$13:$L$18,2,0),INDEX($L$1:$L$4,N9,1))*IF(N8=1,45,IF(N8=2,15,""))*('Verginin hesablanması'!G6+1.5*'Verginin hesablanması'!G8),"")</f>
        <v>0</v>
      </c>
      <c r="Q1" s="39" t="s">
        <v>43</v>
      </c>
    </row>
    <row r="2" spans="1:17" x14ac:dyDescent="0.25">
      <c r="B2" s="2">
        <f>IF(D2="",B1,B1+1)</f>
        <v>2</v>
      </c>
      <c r="C2" s="2">
        <v>2</v>
      </c>
      <c r="D2" s="2" t="str">
        <f>IF(IFERROR(SEARCH('Zona üzrə axtarış'!$D$3,E2),0)=0,"","var")</f>
        <v>var</v>
      </c>
      <c r="E2" s="30" t="s">
        <v>19</v>
      </c>
      <c r="F2" s="22" t="s">
        <v>5</v>
      </c>
      <c r="H2" s="34" t="str">
        <f t="shared" ref="H2:H19" si="0">IF(C2&lt;=$A$1,VLOOKUP(C2,$B$1:$F$19,4,0),"")</f>
        <v>Hüsü Hacıyev küçəsinin Nizami küçəsi ilə kəsişməsindən başlayaraq, şimal istiqamətində Hüsü Hacıyev küçəsi üzrə Füzuli küçəsi ilə kəsişənədək, Füzuli küçəsi üzrə Rəşid Behbudov küçəsi ilə kəsişənədək, Rəşid Behbudov küçəsi üzrə şimal istiqamətində Süleyman Rəhimov küçəsi ilə kəsişənədək, Süleyman Rəhimov küçəsi üzrə şərq istiqamətində Xətai prospekti ilə kəsişənədək, bu kəsişmə yerindən metronun “28 May” stansiyası və Dəmir Yolu Vağzalı daxil olmaqla, Puşkin küçəsi üzrə Nizami küçəsi ilə kəsişənədək, Nizami küçəsi üzrə qərb istiqamətində küçənin Hüsü Hacıyev küçəsi ilə kəsişdiyi yerədək.</v>
      </c>
      <c r="I2" s="35" t="str">
        <f t="shared" ref="I2:I19" si="1">IF(C2&lt;=$A$1,VLOOKUP(C2,$B$1:$F$19,5,0),"")</f>
        <v>Zona 2</v>
      </c>
      <c r="K2" s="26" t="s">
        <v>17</v>
      </c>
      <c r="L2" s="17">
        <v>1.5</v>
      </c>
      <c r="Q2" s="38" t="s">
        <v>39</v>
      </c>
    </row>
    <row r="3" spans="1:17" ht="15.75" thickBot="1" x14ac:dyDescent="0.3">
      <c r="B3" s="2">
        <f t="shared" ref="B3:B19" si="2">IF(D3="",B2,B2+1)</f>
        <v>3</v>
      </c>
      <c r="C3" s="2">
        <v>3</v>
      </c>
      <c r="D3" s="2" t="str">
        <f>IF(IFERROR(SEARCH('Zona üzrə axtarış'!$D$3,E3),0)=0,"","var")</f>
        <v>var</v>
      </c>
      <c r="E3" s="30" t="s">
        <v>20</v>
      </c>
      <c r="F3" s="22" t="s">
        <v>6</v>
      </c>
      <c r="H3" s="34" t="str">
        <f t="shared" si="0"/>
        <v>Şəhidlər Xiyabanından başlayaraq, şimal istiqamətində Mehdi Hüseyn küçəsi üzrə Nəriman Nərimanov prospektinədək, Nəriman Nərimanov prospekti üzrə İnşaatçılar prospekti ilə kəsişənədək, İnşaatçılar prospekti üzrə İzmir küçəsi ilə kəsişənədək, İzmir küçəsi üzrə Tbilisi prospekti ilə kəsişənədək, Tbilisi prospekti üzrə cənub istiqamətində Bakıxanov küçəsi ilə kəsişənədək, Bakıxanov küçəsi üzrə şərq istiqamətində Azadlıq prospekti ilə kəsişənədək, Azadlıq prospekti üzrə şimal istiqamətində akademik Həsən Əliyev küçəsi ilə kəsişənədək, akademik Həsən Əliyev küçəsi üzrə şərq istiqamətində Aşıq Molla küçəsi ilə kəsişənədək, Aşıq Molla küçəsi üzrə cənub istiqamətində Fətəli xan Xoyski prospekti ilə kəsişənədək, Fətəli xan Xoyski prospekti üzrə şərq istiqamətində Əhməd Rəcəbli küçəsi ilə kəsişənədək, Əhməd Rəcəbli küçəsi üzrə şimal istiqamətində Yusif Vəzir Çəmənzəminli küçəsi ilə kəsişənədək, Yusif Vəzir Çəmənzəminli küçəsi üzrə Ağa Nemətulla küçəsi ilə kəsişənədək, Ağa Nemətulla küçəsi üzrə cənub istiqamətində Heydər Əliyev prospekti ilə kəsişənədək, Heydər Əliyev prospekti üzrə qərb istiqamətində Babək prospekti ilə kəsişənədək, Babək prospekti üzrə şərq istiqamətində Nəcəfqulu Rəfiyev küçəsi ilə kəsişənədək, Nəcəfqulu Rəfiyev küçəsi üzrə cənub istiqamətində Süleyman Vəzirov küçəsi ilə kəsişənədək, Süleyman Vəzirov küçəsi üzrə şərq istiqamətində Xaqani Rüstəmov küçəsi ilə kəsişənədək, Xaqani Rüstəmov küçəsi üzrə cənub istiqamətində Dənizkənarı küçəni kəsərək keçən düz xəttin dənizin sahil xətti ilə kəsişməsinədək, dənizin sahil xətti üzrə qərb istiqamətində Rixard Zorge küçəsi ilə kəsişənədək, Rixard Zorge küçəsi üzrə şimal istiqamətində Nizami küçəsi ilə kəsişənədək, Nizami küçəsi üzrə qərb istiqamətində Puşkin küçəsi ilə kəsişənədək, Puşkin küçəsi üzrə şimal istiqamətində Dəmir Yolu Vağzalının şərq tərəfindən keçərək Süleyman Rəhimov küçəsi ilə kəsişənədək, Süleyman Rəhimov küçəsi üzrə qərb istiqamətində Rəşid Behbudov küçəsi ilə kəsişənədək, Rəşid Behbudov küçəsi üzrə cənub istiqamətində Füzuli küçəsi ilə kəsişənədək, Füzuli küçəsi üzrə qərb istiqamətində Hüsü Hacıyev küçəsi ilə kəsişənədək, Hüsü Hacıyev küçəsi üzrə cənub istiqamətində İstiqlaliyyət küçəsi ilə kəsişənədək, İstiqlaliyyət küçəsi üzrə qərb istiqamətində Niyazi küçəsi ilə kəsişənədək, Niyazi küçəsi üzrə cənub istiqamətində Mikayıl Hüseynov prospekti ilə kəsişənədək, Mikayıl Hüseynov prospekti üzrə qərb istiqamətində Əl Oyunları stadionunadək, Əl Oyunları stadionundan Gülüstan sarayının yanından keçən xətlə Şəhidlər Xiyabanınadək.</v>
      </c>
      <c r="I3" s="35" t="str">
        <f t="shared" si="1"/>
        <v>Zona 3</v>
      </c>
      <c r="K3" s="26" t="s">
        <v>79</v>
      </c>
      <c r="L3" s="17">
        <v>1.2</v>
      </c>
      <c r="N3" s="20">
        <f>IF(N1="","",INT(N1))</f>
        <v>0</v>
      </c>
      <c r="O3" s="24" t="str">
        <f>IF(OR(N3="",N3=0),"",N3&amp;" manat")</f>
        <v/>
      </c>
      <c r="Q3" s="39" t="s">
        <v>40</v>
      </c>
    </row>
    <row r="4" spans="1:17" ht="15.75" thickBot="1" x14ac:dyDescent="0.3">
      <c r="A4" s="51" t="b">
        <v>0</v>
      </c>
      <c r="B4" s="2">
        <f t="shared" si="2"/>
        <v>4</v>
      </c>
      <c r="C4" s="2">
        <v>4</v>
      </c>
      <c r="D4" s="2" t="str">
        <f>IF(IFERROR(SEARCH('Zona üzrə axtarış'!$D$3,E4),0)=0,"","var")</f>
        <v>var</v>
      </c>
      <c r="E4" s="30" t="s">
        <v>21</v>
      </c>
      <c r="F4" s="22" t="s">
        <v>7</v>
      </c>
      <c r="H4" s="34" t="str">
        <f t="shared" si="0"/>
        <v>Şəhidlər Xiyabanından başlayaraq, Azərbaycan Respublikasının Milli Məclisi və hərbi hissənin stadionu daxil olmaqla, şimal istiqamətində Yasamal rayonunun inzibati sərhədi üzrə Mətbuat prospekti ilə kəsişənədək, Mətbuat və Həsən bəy Zərdabi prospektləri üzrə şimal istiqamətində Akim Abbasov küçəsi ilə kəsişənədək, Akim Abbasov küçəsi üzrə şərq istiqamətində Azad Mirzəyev küçəsi ilə kəsişənədək, Azad Mirzəyev küçəsi üzrə cənub istiqamətində İnşaatçılar və Nəriman Nərimanov prospektləri kəsişənədək, Nəriman Nərimanov prospekti üzrə cənub istiqamətində Mehdi Hüseyn küçəsi ilə kəsişənədək, Mehdi Hüseyn küçəsi üzrə cənub istiqamətində Şəhidlər Xiyabanınadək.</v>
      </c>
      <c r="I4" s="35" t="str">
        <f t="shared" si="1"/>
        <v>Zona 4</v>
      </c>
      <c r="K4" s="27" t="s">
        <v>1</v>
      </c>
      <c r="L4" s="18">
        <v>0.5</v>
      </c>
      <c r="N4" s="20">
        <f>IF(N1="","",ROUND((N1-N3)*100,0))</f>
        <v>0</v>
      </c>
      <c r="O4" s="24" t="str">
        <f>IF(OR(N4="",N4=0),"",N4&amp;" qəpik")</f>
        <v/>
      </c>
      <c r="Q4" s="38" t="s">
        <v>41</v>
      </c>
    </row>
    <row r="5" spans="1:17" ht="15.75" thickBot="1" x14ac:dyDescent="0.3">
      <c r="B5" s="2">
        <f t="shared" si="2"/>
        <v>5</v>
      </c>
      <c r="C5" s="2">
        <v>5</v>
      </c>
      <c r="D5" s="2" t="str">
        <f>IF(IFERROR(SEARCH('Zona üzrə axtarış'!$D$3,E5),0)=0,"","var")</f>
        <v>var</v>
      </c>
      <c r="E5" s="30" t="s">
        <v>22</v>
      </c>
      <c r="F5" s="22" t="s">
        <v>8</v>
      </c>
      <c r="H5" s="34" t="str">
        <f t="shared" si="0"/>
        <v>Metronun “20 Yanvar” stansiyasından başlayaraq, cənub istiqamətində Tbilisi prospekti üzrə İzmir küçəsi ilə kəsişənədək, İzmir küçəsi üzrə cənub istiqamətində İnşaatçılar prospekti ilə kəsişənədək, İnşaatçılar prospekti üzrə cənub istiqamətində Azad Mirzəyev küçəsi ilə kəsişənədək, Azad Mirzəyev küçəsi üzrə şimal istiqamətində Akim Abbasov küçəsi ilə kəsişənədək, Akim Abbasov küçəsi üzrə qərb istiqamətində Həsən bəy Zərdabi prospekti ilə kəsişənədək, Həsən bəy Zərdabi və Mətbuat prospektləri üzrə cənub istiqamətində Abbas mirzə Şərifzadə küçəsi ilə kəsişənədək, Abbas mirzə Şərifzadə küçəsi üzrə şimal istiqamətində Müzəffər Həsənov küçəsi ilə kəsişənədək, Müzəffər Həsənov küçəsi üzrə qərb istiqamətində Ülvi Bünyadzadə küçəsi ilə kəsişənədək, Ülvi Bünyadzadə küçəsi üzrə şimal-şərq istiqamətində Moskva prospekti ilə kəsişənədək, Moskva prospekti üzrə cənub istiqamətində metronun “20 Yanvar” stansiyasınadək.</v>
      </c>
      <c r="I5" s="35" t="str">
        <f t="shared" si="1"/>
        <v>Zona 5</v>
      </c>
      <c r="N5" s="24"/>
      <c r="O5" s="28" t="str">
        <f>IF(O3="",IF(O4="","",O4),IF(O4="",O3,O3&amp;" "&amp;O4))</f>
        <v/>
      </c>
      <c r="Q5" s="38" t="s">
        <v>42</v>
      </c>
    </row>
    <row r="6" spans="1:17" x14ac:dyDescent="0.25">
      <c r="B6" s="2">
        <f t="shared" si="2"/>
        <v>6</v>
      </c>
      <c r="C6" s="2">
        <v>6</v>
      </c>
      <c r="D6" s="2" t="str">
        <f>IF(IFERROR(SEARCH('Zona üzrə axtarış'!$D$3,E6),0)=0,"","var")</f>
        <v>var</v>
      </c>
      <c r="E6" s="30" t="s">
        <v>23</v>
      </c>
      <c r="F6" s="22" t="s">
        <v>69</v>
      </c>
      <c r="H6" s="34" t="str">
        <f t="shared" si="0"/>
        <v>İzmir küçəsinin Tbilisi prospekti ilə kəsişməsindən başlayaraq, Tbilisi prospekti üzrə cənub istiqamətində Bakıxanov küçəsi ilə kəsişənədək, Bakıxanov küçəsi üzrə şərq istiqamətində Azadlıq prospekti ilə kəsişənədək, Azadlıq prospekti üzrə şimal istiqamətində akademik Həsən Əliyev küçəsi ilə kəsişənədək, akademik Həsən Əliyev küçəsi üzrə şərq istiqamətində Aşıq Molla küçəsi ilə kəsişənədək, Aşıq Molla küçəsi üzrə cənub istiqamətində Fətəli xan Xoyski prospekti ilə kəsişənədək, Fətəli xan Xoyski prospekti üzrə şərq istiqamətində Əhməd Rəcəbli küçəsi ilə kəsişənədək, Əhməd Rəcəbli küçəsi üzrə şimal istiqamətində Ziya Bünyadov prospekti ilə kəsişənədək, Ziya Bünyadov prospekti üzrə qərb istiqamətində Rəşid Məmmədov küçəsi ilə kəsişənədək, Rəşid Məmmədov küçəsi üzrə şimal istiqamətində Hüseyn Seyidzadə küçəsi ilə kəsişənədək, Hüseyn Seyidzadə küçəsi üzrə şimal istiqamətində 20 Yanvar küçəsi ilə kəsişənədək, 20 Yanvar küçəsi üzrə qərb istiqamətində Moskva prospekti ilə kəsişənədək.</v>
      </c>
      <c r="I6" s="35" t="str">
        <f t="shared" si="1"/>
        <v>Zona 6.1</v>
      </c>
      <c r="K6" s="5" t="s">
        <v>4</v>
      </c>
      <c r="L6" s="8">
        <v>4</v>
      </c>
      <c r="Q6" s="38" t="s">
        <v>45</v>
      </c>
    </row>
    <row r="7" spans="1:17" x14ac:dyDescent="0.25">
      <c r="B7" s="2">
        <f t="shared" si="2"/>
        <v>7</v>
      </c>
      <c r="C7" s="2">
        <v>7</v>
      </c>
      <c r="D7" s="2" t="str">
        <f>IF(IFERROR(SEARCH('Zona üzrə axtarış'!$D$3,E7),0)=0,"","var")</f>
        <v>var</v>
      </c>
      <c r="E7" s="30" t="s">
        <v>24</v>
      </c>
      <c r="F7" s="22" t="s">
        <v>70</v>
      </c>
      <c r="H7" s="34" t="str">
        <f t="shared" si="0"/>
        <v>2-ci köndələn küçəsinin Heydər Əliyev prospekti ilə kəsişməsindən başlayaraq, şərq istiqamətində Nizami rayonunun inzibati sərhədi boyunca metronun “Koroğlu” stansiyasınadək, metronun “Koroğlu” stansiyasından başlayaraq, cənub istiqamətində Qara Qarayev prospekti üzrə Bəhruz Nuriyev küçəsi ilə kəsişənədək, Naxçıvanski küçəsi ilə kəsişənədək, Naxçıvanski küçəsi üzrə şərq istiqamətində Elşən Süleymanov küçəsi ilə kəsişənədək, Elşən Süleymanov küçəsi üzrə cənub istiqamətində Babək prospekti ilə kəsişənədək, Babək prospekti üzrə qərb istiqamətində Bəkir Çobanzadə küçəsi ilə kəsişənədək, Bəkir Çobanzadə küçəsi üzrə şimal istiqamətində Rüstəm Rüstəmov küçəsi ilə kəsişənədək, Rüstəm Rüstəmov küçəsi üzrə qərb istiqamətində Mikayıl Əliyev küçəsi ilə kəsişənədək, Mikayıl Əliyev küçəsi üzrə şimal istiqamətində dəmiryol xətti ilə kəsişənədək, dəmiryol xətti üzrə qərb istiqamətində 9-cu köndələn küçəsi ilə kəsişənədək, 9-cu köndələn küçəsi üzrə Pəhlivan Fərzəliyev küçəsi ilə kəsişənədək, qərb istiqamətində Pəhlivan Fərzəliyev küçəsi üzrə 2-ci köndələn küçəsi ilə kəsişənədək, 2-ci köndələn küçəsi üzrə bu küçənin Heydər Əliyev prospekti ilə kəsişdiyi yerədək.</v>
      </c>
      <c r="I7" s="35" t="str">
        <f t="shared" si="1"/>
        <v>Zona 6.2</v>
      </c>
      <c r="K7" s="6" t="s">
        <v>5</v>
      </c>
      <c r="L7" s="9">
        <v>3</v>
      </c>
    </row>
    <row r="8" spans="1:17" x14ac:dyDescent="0.25">
      <c r="B8" s="2">
        <f t="shared" si="2"/>
        <v>8</v>
      </c>
      <c r="C8" s="2">
        <v>8</v>
      </c>
      <c r="D8" s="2" t="str">
        <f>IF(IFERROR(SEARCH('Zona üzrə axtarış'!$D$3,E8),0)=0,"","var")</f>
        <v>var</v>
      </c>
      <c r="E8" s="30" t="s">
        <v>25</v>
      </c>
      <c r="F8" s="22" t="s">
        <v>71</v>
      </c>
      <c r="H8" s="34" t="str">
        <f t="shared" si="0"/>
        <v>Əl Oyunları stadionundan başlayaraq, şimal-şərq istiqamətində 3-cü zonanın sərhədi üzrə Gülüstan sarayının yanından keçən xətlə Şəhidlər Xiyabanınadək, Şəhidlər Xiyabanından şimal istiqamətində 4-cü zonanın Azərbaycan Respublikası Milli Məclisinin və hərbi hissənin stadionunun yanından keçən sərhədi ilə Səbail rayonunun inzibati sərhədinin Mətbuat prospekti və Mikayıl Müşfiq küçəsi ilə kəsişənədək, bu kəsişmə yerindən qərb istiqamətində Səbail rayonunun inzibati sərhədi üzrə cənub-qərb istiqamətində davam edir və bu rayonun digər zonalarla əhatə olunmayan ərazisini əhatə edir.</v>
      </c>
      <c r="I8" s="35" t="str">
        <f t="shared" si="1"/>
        <v>Zona 6.3</v>
      </c>
      <c r="K8" s="6" t="s">
        <v>11</v>
      </c>
      <c r="L8" s="9">
        <v>2.2000000000000002</v>
      </c>
      <c r="N8" s="52">
        <v>2</v>
      </c>
    </row>
    <row r="9" spans="1:17" x14ac:dyDescent="0.25">
      <c r="B9" s="2">
        <f t="shared" si="2"/>
        <v>9</v>
      </c>
      <c r="C9" s="2">
        <v>9</v>
      </c>
      <c r="D9" s="2" t="str">
        <f>IF(IFERROR(SEARCH('Zona üzrə axtarış'!$D$3,E9),0)=0,"","var")</f>
        <v>var</v>
      </c>
      <c r="E9" s="30" t="s">
        <v>26</v>
      </c>
      <c r="F9" s="22" t="s">
        <v>72</v>
      </c>
      <c r="H9" s="34" t="str">
        <f t="shared" si="0"/>
        <v>Heydər Əliyev Beynəlxalq Aeroportunun və aeroport yarmarkasının yerləşdiyi ərazi.</v>
      </c>
      <c r="I9" s="35" t="str">
        <f t="shared" si="1"/>
        <v>Zona 6.4</v>
      </c>
      <c r="K9" s="6" t="s">
        <v>12</v>
      </c>
      <c r="L9" s="9">
        <v>1.8</v>
      </c>
      <c r="N9" s="52"/>
    </row>
    <row r="10" spans="1:17" x14ac:dyDescent="0.25">
      <c r="B10" s="2">
        <f t="shared" si="2"/>
        <v>10</v>
      </c>
      <c r="C10" s="2">
        <v>10</v>
      </c>
      <c r="D10" s="2" t="str">
        <f>IF(IFERROR(SEARCH('Zona üzrə axtarış'!$D$3,E10),0)=0,"","var")</f>
        <v>var</v>
      </c>
      <c r="E10" s="30" t="s">
        <v>27</v>
      </c>
      <c r="F10" s="22" t="s">
        <v>9</v>
      </c>
      <c r="H10" s="34" t="str">
        <f t="shared" si="0"/>
        <v>Metronun “20 Yanvar” stansiyasından başlayaraq, şimal istiqamətində Moskva prospekti üzrə 20 Yanvar küçəsi ilə kəsişənədək, 20 Yanvar küçəsi üzrə şərq istiqamətində Hüseyn Seyidzadə küçəsi ilə kəsişənədək, Hüseyn Seyidzadə küçəsi üzrə şərq istiqamətində Rəşid Məmmədov küçəsi ilə kəsişənədək, Rəşid Məmmədov küçəsi üzrə cənub istiqamətində Ziya Bünyadov prospekti ilə kəsişənədək, Ziya Bünyadov prospekti üzrə şərq istiqamətində Əhməd Rəcəbli küçəsi ilə kəsişənədək, Əhməd Rəcəbli küçəsi üzrə cənub istiqamətində Yusif Vəzir Çəmənzəminli küçəsi ilə kəsişənədək, Yusif Vəzir Çəmənzəminli küçəsi üzrə şərq istiqamətində Ağa Nemətulla küçəsi ilə kəsişənədək, Ağa Nemətulla küçəsi üzrə cənub istiqamətində Heydər Əliyev prospekti ilə kəsişənədək, Heydər Əliyev prospekti üzrə qərb istiqamətində Babək prospekti ilə kəsişənədək, Babək prospekti üzrə şərq istiqamətində Bəkir Çobanzadə küçəsi ilə kəsişənədək, Bəkir Çobanzadə küçəsi üzrə şimal istiqamətində Rüstəm Rüstəmov küçəsi ilə kəsişənədək, Rüstəm Rüstəmov küçəsi üzrə qərb istiqamətində Mikayıl Əliyev küçəsi ilə kəsişənədək, Mikayıl Əliyev küçəsi üzrə şimal istiqamətində dəmiryol xətti ilə kəsişənədək, dəmiryol xətti üzrə qərb istiqamətində 9-cu köndələn küçəsi ilə kəsişənədək, 9-cu köndələn küçəsi üzrə Pəhlivan Fərzəliyev küçəsi ilə kəsişənədək, qərb istiqamətində Pəhlivan Fərzəliyev küçəsi üzrə 2-ci köndələn küçəsi ilə kəsişənədək, 2-ci köndələn küçəsi üzrə şimal istiqamətində Nərimanov rayonunun sərhədi ilə kəsişənədək, Nərimanov rayonunun sərhədi üzrə şərq istiqamətində Böyük Şor gölünün sahil xətti ilə kəsişənədək, Böyük Şor gölünün sahil xətti üzrə qərb istiqamətində Nərimanov, Binəqədi rayonlarının sərhədləri kəsişənədək davam edir və Binəqədi, Nəsimi rayonlarının digər zonalarla əhatə olunmayan ərazilərini əhatə edir.</v>
      </c>
      <c r="I10" s="35" t="str">
        <f t="shared" si="1"/>
        <v>Zona 7</v>
      </c>
      <c r="K10" s="6" t="s">
        <v>13</v>
      </c>
      <c r="L10" s="9">
        <v>1.5</v>
      </c>
    </row>
    <row r="11" spans="1:17" ht="15.75" thickBot="1" x14ac:dyDescent="0.3">
      <c r="B11" s="2">
        <f t="shared" si="2"/>
        <v>11</v>
      </c>
      <c r="C11" s="2">
        <v>11</v>
      </c>
      <c r="D11" s="2" t="str">
        <f>IF(IFERROR(SEARCH('Zona üzrə axtarış'!$D$3,E11),0)=0,"","var")</f>
        <v>var</v>
      </c>
      <c r="E11" s="30" t="s">
        <v>28</v>
      </c>
      <c r="F11" s="22" t="s">
        <v>10</v>
      </c>
      <c r="H11" s="34" t="str">
        <f t="shared" si="0"/>
        <v>Dənizin sahil xəttindən başlayan və şimal istiqamətində Xaqani Rüstəmov küçəsi boyunca keçən düz xəttin Süleyman Vəzirov küçəsi ilə kəsişməsinədək, Süleyman Vəzirov küçəsi üzrə qərb istiqamətində Nəcəfqulu Rəfiyev küçəsi ilə kəsişənədək, Nəcəfqulu Rəfiyev küçəsi üzrə şimal istiqamətində Babək prospekti ilə kəsişənədək, Babək prospekti üzrə şərq istiqamətində Elşən Süleymanov küçəsi ilə kəsişənədək, Elşən Süleymanov küçəsi üzrə şimal istiqamətində Naxçıvanski küçəsi ilə kəsişənədək, Naxçıvanski küçəsi üzrə qərb istiqamətində Qara Qarayev prospekti ilə kəsişənədək, Qara Qarayev prospekti üzrə şimal istiqamətində Böyük Şor küçəsi ilə kəsişənədək, Böyük Şor küçəsi üzrə şimal istiqamətində Nərimanov rayonunun sərhədi ilə kəsişənədək, Nərimanov rayonunun sərhədi üzrə şimal istiqamətində Böyük Şor gölünün sahilinədək, Böyük Şor gölünün sahili üzrə şərq istiqamətində Böyük Şor şosesi ilə kəsişənədək, Böyük Şor şosesi üzrə şimal istiqamətində Sabunçu dairəsinədək, Sabunçu dairəsindən şəhər şosesi üzrə şimal istiqamətində Sabunçu qəsəbəsinin şimal sərhədi boyunca şərqə doğru Suraxanı rayonunun sərhədi ilə kəsişənədək, bu kəsişmə yerindən Suraxanı rayonunun sərhədi üzrə cənub istiqamətində sərhədin Məmmədhəsən Hacınski küçəsi ilə kəsişməsinədək, Məmmədhəsən Hacınski küçəsinin Nizami İsmayılov küçəsi ilə kəsişənədək, Nizami İsmayılov küçəsi üzrə qərb istiqamətində Əhməd Möhbalıyev prospekti ilə kəsişənədək, Əhməd Möhbalıyev prospekti üzrə cənub istiqamətində Xətai rayonunun sərhədi ilə kəsişənədək, bu kəsişmə yerindən Xətai rayonunun sərhədi üzrə cənub istiqamətində davam edərək, bu rayonun digər zonalarla əhatə olunmayan ərazisini əhatə edir.</v>
      </c>
      <c r="I11" s="35" t="str">
        <f t="shared" si="1"/>
        <v>Zona 8</v>
      </c>
      <c r="K11" s="7" t="s">
        <v>14</v>
      </c>
      <c r="L11" s="10">
        <v>1.2</v>
      </c>
    </row>
    <row r="12" spans="1:17" ht="15.75" thickBot="1" x14ac:dyDescent="0.3">
      <c r="B12" s="2">
        <f t="shared" si="2"/>
        <v>12</v>
      </c>
      <c r="C12" s="2">
        <v>12</v>
      </c>
      <c r="D12" s="2" t="str">
        <f>IF(IFERROR(SEARCH('Zona üzrə axtarış'!$D$3,E12),0)=0,"","var")</f>
        <v>var</v>
      </c>
      <c r="E12" s="30" t="s">
        <v>29</v>
      </c>
      <c r="F12" s="22" t="s">
        <v>73</v>
      </c>
      <c r="H12" s="34" t="str">
        <f t="shared" si="0"/>
        <v>Babək prospektinin 3-cü dairəvi küçə ilə kəsişdiyi yerdən başlayaraq, dəmiryol xətti üzrə cənub istiqamətində Aşıq Ələsgər küçəsinədək, Aşıq Ələsgər küçəsi üzrə şərq istiqamətində Məhəmməd Hadi küçəsi ilə kəsişənədək, Məhəmməd Hadi küçəsi üzrə şimal istiqamətində Babək prospekti ilə kəsişənədək, Babək prospekti üzrə qərb istiqamətində prospektin 3-cü dairəvi küçə ilə kəsişməsinədək.</v>
      </c>
      <c r="I12" s="35" t="str">
        <f t="shared" si="1"/>
        <v>Zona 9.1</v>
      </c>
    </row>
    <row r="13" spans="1:17" x14ac:dyDescent="0.25">
      <c r="B13" s="2">
        <f t="shared" si="2"/>
        <v>13</v>
      </c>
      <c r="C13" s="2">
        <v>13</v>
      </c>
      <c r="D13" s="2" t="str">
        <f>IF(IFERROR(SEARCH('Zona üzrə axtarış'!$D$3,E13),0)=0,"","var")</f>
        <v>var</v>
      </c>
      <c r="E13" s="30" t="s">
        <v>30</v>
      </c>
      <c r="F13" s="22" t="s">
        <v>74</v>
      </c>
      <c r="H13" s="34" t="str">
        <f t="shared" si="0"/>
        <v>Suraxanı rayonunun Əmircan və Bülbülə qəsəbələri və bu rayonun digər zonalarla əhatə olunmayan əraziləri.</v>
      </c>
      <c r="I13" s="35" t="str">
        <f t="shared" si="1"/>
        <v>Zona 9.2</v>
      </c>
      <c r="K13" s="11" t="str">
        <f>IF($N$9=1,'1'!K6,"")</f>
        <v/>
      </c>
      <c r="L13" s="12" t="str">
        <f>IF($N$9=1,'1'!L6,"")</f>
        <v/>
      </c>
    </row>
    <row r="14" spans="1:17" x14ac:dyDescent="0.25">
      <c r="B14" s="2">
        <f t="shared" si="2"/>
        <v>14</v>
      </c>
      <c r="C14" s="2">
        <v>14</v>
      </c>
      <c r="D14" s="2" t="str">
        <f>IF(IFERROR(SEARCH('Zona üzrə axtarış'!$D$3,E14),0)=0,"","var")</f>
        <v>var</v>
      </c>
      <c r="E14" s="30" t="s">
        <v>31</v>
      </c>
      <c r="F14" s="22" t="s">
        <v>75</v>
      </c>
      <c r="H14" s="34" t="str">
        <f t="shared" si="0"/>
        <v>Yasamal rayonunun digər zonalarla əhatə olunmayan hissəsi.</v>
      </c>
      <c r="I14" s="35" t="str">
        <f t="shared" si="1"/>
        <v>Zona 10.1</v>
      </c>
      <c r="K14" s="13" t="str">
        <f>IF($N$9=1,'1'!K7,"")</f>
        <v/>
      </c>
      <c r="L14" s="14" t="str">
        <f>IF($N$9=1,'1'!L7,"")</f>
        <v/>
      </c>
    </row>
    <row r="15" spans="1:17" x14ac:dyDescent="0.25">
      <c r="B15" s="2">
        <f t="shared" si="2"/>
        <v>15</v>
      </c>
      <c r="C15" s="2">
        <v>15</v>
      </c>
      <c r="D15" s="2" t="str">
        <f>IF(IFERROR(SEARCH('Zona üzrə axtarış'!$D$3,E15),0)=0,"","var")</f>
        <v>var</v>
      </c>
      <c r="E15" s="30" t="s">
        <v>32</v>
      </c>
      <c r="F15" s="22" t="s">
        <v>76</v>
      </c>
      <c r="H15" s="34" t="str">
        <f t="shared" si="0"/>
        <v>Zuğulba, Buzovna, Mərdəkan, Şüvəlan, Lökbatan, Hövsan, Binə, Maştağa, Nardaran qəsəbələri.</v>
      </c>
      <c r="I15" s="35" t="str">
        <f t="shared" si="1"/>
        <v>Zona 10.2</v>
      </c>
      <c r="K15" s="13" t="str">
        <f>IF($N$9=1,'1'!K8,"")</f>
        <v/>
      </c>
      <c r="L15" s="14" t="str">
        <f>IF($N$9=1,'1'!L8,"")</f>
        <v/>
      </c>
    </row>
    <row r="16" spans="1:17" x14ac:dyDescent="0.25">
      <c r="B16" s="2">
        <f t="shared" si="2"/>
        <v>16</v>
      </c>
      <c r="C16" s="2">
        <v>16</v>
      </c>
      <c r="D16" s="2" t="str">
        <f>IF(IFERROR(SEARCH('Zona üzrə axtarış'!$D$3,E16),0)=0,"","var")</f>
        <v>var</v>
      </c>
      <c r="E16" s="30" t="s">
        <v>33</v>
      </c>
      <c r="F16" s="22" t="s">
        <v>77</v>
      </c>
      <c r="H16" s="34" t="str">
        <f t="shared" si="0"/>
        <v>Binəqədi rayonunun Binəqədi qəsəbəsinin cənub sərhədi üzrə şərqdən qərbə doğru keçən xəttin şimalında yerləşən və digər zonalarda göstərilməyən ərazisi.</v>
      </c>
      <c r="I16" s="35" t="str">
        <f t="shared" si="1"/>
        <v>Zona 10.3</v>
      </c>
      <c r="K16" s="13" t="str">
        <f>IF($N$9=1,'1'!K9,"")</f>
        <v/>
      </c>
      <c r="L16" s="14" t="str">
        <f>IF($N$9=1,'1'!L9,"")</f>
        <v/>
      </c>
    </row>
    <row r="17" spans="2:12" x14ac:dyDescent="0.25">
      <c r="B17" s="2">
        <f t="shared" si="2"/>
        <v>17</v>
      </c>
      <c r="C17" s="2">
        <v>17</v>
      </c>
      <c r="D17" s="2" t="str">
        <f>IF(IFERROR(SEARCH('Zona üzrə axtarış'!$D$3,E17),0)=0,"","var")</f>
        <v>var</v>
      </c>
      <c r="E17" s="30" t="s">
        <v>34</v>
      </c>
      <c r="F17" s="22" t="s">
        <v>78</v>
      </c>
      <c r="H17" s="34" t="str">
        <f t="shared" si="0"/>
        <v>Pirallahı rayonunun ərazisi.</v>
      </c>
      <c r="I17" s="35" t="str">
        <f t="shared" si="1"/>
        <v>Zona 10.4</v>
      </c>
      <c r="K17" s="13" t="str">
        <f>IF($N$9=1,'1'!K10,"")</f>
        <v/>
      </c>
      <c r="L17" s="14" t="str">
        <f>IF($N$9=1,'1'!L10,"")</f>
        <v/>
      </c>
    </row>
    <row r="18" spans="2:12" ht="15.75" thickBot="1" x14ac:dyDescent="0.3">
      <c r="B18" s="2">
        <f t="shared" si="2"/>
        <v>18</v>
      </c>
      <c r="C18" s="2">
        <v>18</v>
      </c>
      <c r="D18" s="2" t="str">
        <f>IF(IFERROR(SEARCH('Zona üzrə axtarış'!$D$3,E18),0)=0,"","var")</f>
        <v>var</v>
      </c>
      <c r="E18" s="30" t="s">
        <v>35</v>
      </c>
      <c r="F18" s="22" t="s">
        <v>2</v>
      </c>
      <c r="H18" s="34" t="str">
        <f t="shared" si="0"/>
        <v>Zığ, Sahil, Ramana, Zabrat qəsəbələri.</v>
      </c>
      <c r="I18" s="35" t="str">
        <f t="shared" si="1"/>
        <v>Zona 11</v>
      </c>
      <c r="K18" s="15" t="str">
        <f>IF($N$9=1,'1'!K11,"")</f>
        <v/>
      </c>
      <c r="L18" s="16" t="str">
        <f>IF($N$9=1,'1'!L11,"")</f>
        <v/>
      </c>
    </row>
    <row r="19" spans="2:12" ht="15.75" thickBot="1" x14ac:dyDescent="0.3">
      <c r="B19" s="2">
        <f t="shared" si="2"/>
        <v>19</v>
      </c>
      <c r="C19" s="2">
        <v>19</v>
      </c>
      <c r="D19" s="2" t="str">
        <f>IF(IFERROR(SEARCH('Zona üzrə axtarış'!$D$3,E19),0)=0,"","var")</f>
        <v>var</v>
      </c>
      <c r="E19" s="31" t="s">
        <v>36</v>
      </c>
      <c r="F19" s="23" t="s">
        <v>3</v>
      </c>
      <c r="H19" s="36" t="str">
        <f t="shared" si="0"/>
        <v>Qaradağ, Xəzər və Sabunçu rayonlarının digər zonalarla əhatə olunmayan əraziləri.</v>
      </c>
      <c r="I19" s="37" t="str">
        <f t="shared" si="1"/>
        <v>Zona 12</v>
      </c>
    </row>
    <row r="20" spans="2:12" ht="15.75" thickBot="1" x14ac:dyDescent="0.3"/>
    <row r="21" spans="2:12" ht="15.75" thickBot="1" x14ac:dyDescent="0.3">
      <c r="K21" s="49" t="s">
        <v>57</v>
      </c>
    </row>
    <row r="22" spans="2:12" ht="15.75" thickBot="1" x14ac:dyDescent="0.3">
      <c r="K22" s="53" t="s">
        <v>53</v>
      </c>
    </row>
    <row r="24" spans="2:12" ht="30" customHeight="1" x14ac:dyDescent="0.25">
      <c r="B24" s="76" t="s">
        <v>48</v>
      </c>
      <c r="C24" s="132" t="s">
        <v>65</v>
      </c>
      <c r="D24" s="132"/>
      <c r="E24" s="132"/>
      <c r="F24" s="132"/>
    </row>
    <row r="25" spans="2:12" ht="33" customHeight="1" x14ac:dyDescent="0.25">
      <c r="B25" s="76" t="s">
        <v>49</v>
      </c>
      <c r="C25" s="132" t="s">
        <v>46</v>
      </c>
      <c r="D25" s="132"/>
      <c r="E25" s="132"/>
      <c r="F25" s="132"/>
    </row>
    <row r="26" spans="2:12" ht="39" customHeight="1" x14ac:dyDescent="0.25">
      <c r="B26" s="76" t="s">
        <v>51</v>
      </c>
      <c r="C26" s="132" t="s">
        <v>47</v>
      </c>
      <c r="D26" s="132"/>
      <c r="E26" s="132"/>
      <c r="F26" s="132"/>
    </row>
    <row r="27" spans="2:12" ht="69.75" customHeight="1" x14ac:dyDescent="0.3">
      <c r="B27" s="41"/>
      <c r="C27" s="77" t="s">
        <v>50</v>
      </c>
      <c r="D27" s="133" t="s">
        <v>66</v>
      </c>
      <c r="E27" s="133"/>
      <c r="F27" s="133"/>
      <c r="K27" s="97"/>
    </row>
    <row r="28" spans="2:12" ht="100.5" customHeight="1" x14ac:dyDescent="0.3">
      <c r="B28" s="41"/>
      <c r="C28" s="77" t="s">
        <v>50</v>
      </c>
      <c r="D28" s="133" t="s">
        <v>68</v>
      </c>
      <c r="E28" s="133"/>
      <c r="F28" s="133"/>
    </row>
    <row r="29" spans="2:12" ht="32.25" customHeight="1" x14ac:dyDescent="0.3">
      <c r="B29" s="41"/>
      <c r="C29" s="77" t="s">
        <v>50</v>
      </c>
      <c r="D29" s="133" t="s">
        <v>67</v>
      </c>
      <c r="E29" s="133"/>
      <c r="F29" s="133"/>
    </row>
    <row r="30" spans="2:12" ht="40.5" customHeight="1" x14ac:dyDescent="0.3">
      <c r="B30" s="41"/>
      <c r="C30" s="77" t="s">
        <v>50</v>
      </c>
      <c r="D30" s="133" t="s">
        <v>62</v>
      </c>
      <c r="E30" s="133"/>
      <c r="F30" s="133"/>
    </row>
    <row r="31" spans="2:12" x14ac:dyDescent="0.25">
      <c r="B31" s="50" t="s">
        <v>61</v>
      </c>
      <c r="C31" s="134" t="s">
        <v>52</v>
      </c>
      <c r="D31" s="134"/>
      <c r="E31" s="134"/>
      <c r="F31" s="134"/>
    </row>
  </sheetData>
  <sheetProtection algorithmName="SHA-512" hashValue="QDdgnwLY4U/6rGpsiebgfJxv4g2HkFzrlMGXfwbzIZEACP9GtgbJudWlpEaJbCKNUBIXrSIjiKkyWLxGmY+Z7Q==" saltValue="ty1CU77KVliTlbHA8Jr7IQ==" spinCount="100000" sheet="1" objects="1" scenarios="1"/>
  <mergeCells count="8">
    <mergeCell ref="C24:F24"/>
    <mergeCell ref="C25:F25"/>
    <mergeCell ref="C26:F26"/>
    <mergeCell ref="D30:F30"/>
    <mergeCell ref="C31:F31"/>
    <mergeCell ref="D27:F27"/>
    <mergeCell ref="D28:F28"/>
    <mergeCell ref="D29:F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Verginin hesablanması</vt:lpstr>
      <vt:lpstr>Zona üzrə axtarış</vt: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ekhalilov</dc:creator>
  <cp:lastModifiedBy>User</cp:lastModifiedBy>
  <dcterms:created xsi:type="dcterms:W3CDTF">2016-02-01T08:14:59Z</dcterms:created>
  <dcterms:modified xsi:type="dcterms:W3CDTF">2016-04-22T12:19:08Z</dcterms:modified>
</cp:coreProperties>
</file>